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УР-2021\База данных ESG\"/>
    </mc:Choice>
  </mc:AlternateContent>
  <bookViews>
    <workbookView xWindow="0" yWindow="0" windowWidth="28800" windowHeight="12435"/>
  </bookViews>
  <sheets>
    <sheet name="Экология и климат" sheetId="1" r:id="rId1"/>
    <sheet name="Энергоэффективность" sheetId="2" r:id="rId2"/>
    <sheet name="Корпоративное управление" sheetId="3" r:id="rId3"/>
    <sheet name="Социальная ответственность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E22" i="4"/>
  <c r="D24" i="4"/>
  <c r="D22" i="4"/>
  <c r="E14" i="4"/>
  <c r="E12" i="4"/>
  <c r="E19" i="4"/>
  <c r="E17" i="4"/>
  <c r="D19" i="4"/>
  <c r="D17" i="4"/>
  <c r="D14" i="4"/>
  <c r="D12" i="4"/>
  <c r="D10" i="4" l="1"/>
  <c r="D59" i="1" l="1"/>
  <c r="E59" i="1"/>
  <c r="D57" i="1"/>
  <c r="E57" i="1"/>
</calcChain>
</file>

<file path=xl/sharedStrings.xml><?xml version="1.0" encoding="utf-8"?>
<sst xmlns="http://schemas.openxmlformats.org/spreadsheetml/2006/main" count="550" uniqueCount="263">
  <si>
    <t>млн т СО2-экв.</t>
  </si>
  <si>
    <t>Прямые выбросы парниковых газов (охват 1)</t>
  </si>
  <si>
    <t>контур</t>
  </si>
  <si>
    <t>Газпром нефтехим Салават</t>
  </si>
  <si>
    <t>Группа Газпром</t>
  </si>
  <si>
    <t xml:space="preserve">Выбросы парниковых газов (охват 3) </t>
  </si>
  <si>
    <t>кг СО2-эквивалента на
барр. н. э.</t>
  </si>
  <si>
    <t>кг СО2-экв./ т у. т.</t>
  </si>
  <si>
    <r>
      <rPr>
        <b/>
        <sz val="11"/>
        <color theme="1"/>
        <rFont val="Calibri"/>
        <family val="2"/>
        <charset val="204"/>
        <scheme val="minor"/>
      </rPr>
      <t>Углеродоемкость продукции (удельные выбросы) при сжигании конечными потребителями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</si>
  <si>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2 862,70</t>
  </si>
  <si>
    <t>2 445,66</t>
  </si>
  <si>
    <t>тыс. т</t>
  </si>
  <si>
    <t>ВОЗДУХ</t>
  </si>
  <si>
    <t>ВОДА</t>
  </si>
  <si>
    <t>3 236,63</t>
  </si>
  <si>
    <t>млн м3</t>
  </si>
  <si>
    <t>в т. ч. из природных источников</t>
  </si>
  <si>
    <t>Использовано воды, всего</t>
  </si>
  <si>
    <t>Непресной</t>
  </si>
  <si>
    <t>Объем оборотной и повторно используемой воды</t>
  </si>
  <si>
    <t>%</t>
  </si>
  <si>
    <t>Доля рециклинга воды по Группе Газпром</t>
  </si>
  <si>
    <t>3 389,63</t>
  </si>
  <si>
    <t>2 742,73</t>
  </si>
  <si>
    <t>Водоотведение, всего</t>
  </si>
  <si>
    <t>Водоотведение на рельеф всего, в т. ч.:</t>
  </si>
  <si>
    <t>Водоотведение в подземные горизонты, всего</t>
  </si>
  <si>
    <t>Водоотведение на поля орошения</t>
  </si>
  <si>
    <t>Водоотведение на поля фильтрации</t>
  </si>
  <si>
    <t>Водоотведение в накопители</t>
  </si>
  <si>
    <t>Водоотведение в системы коммунального назначения</t>
  </si>
  <si>
    <t>Водоотведение в прочие системы</t>
  </si>
  <si>
    <t>Углеводороды (включая метан)</t>
  </si>
  <si>
    <t xml:space="preserve">Оксид углерода </t>
  </si>
  <si>
    <t xml:space="preserve">Оксиды азота </t>
  </si>
  <si>
    <t xml:space="preserve">Диоксид серы </t>
  </si>
  <si>
    <t xml:space="preserve">Твердые вещества </t>
  </si>
  <si>
    <t>Прочие газообразные и жидкие вещества 
substances</t>
  </si>
  <si>
    <t>Доля нормативно чистых (без очистки) и нормативно очищенных вод</t>
  </si>
  <si>
    <t>ОТХОДЫ</t>
  </si>
  <si>
    <t>млн руб.</t>
  </si>
  <si>
    <t>Группа Газпром (без учета совместных операций)</t>
  </si>
  <si>
    <t>Выплачено штрафов за нарушение природоохранного законодательства в Российской Федерации</t>
  </si>
  <si>
    <t>млрд руб.</t>
  </si>
  <si>
    <t>Расходы на производственный экологический мониторинг и контроль</t>
  </si>
  <si>
    <t>Доля общих расходов на ООС в выручке</t>
  </si>
  <si>
    <t>Общие расходы на охрану окружающей среды (ООС)</t>
  </si>
  <si>
    <t>ЗЕМЕЛЬНЫЕ РЕСУРСЫ</t>
  </si>
  <si>
    <t>Площадь нарушенных земель</t>
  </si>
  <si>
    <t>Рекультивировано нарушенных земель</t>
  </si>
  <si>
    <t>тыс. га</t>
  </si>
  <si>
    <t>3 337,08</t>
  </si>
  <si>
    <t>3 229,83</t>
  </si>
  <si>
    <t>доля отходов IV класса (малоопасные) и V класса (практически неопасные)</t>
  </si>
  <si>
    <t>I класс опасности</t>
  </si>
  <si>
    <t>II класс опасности</t>
  </si>
  <si>
    <t>III класс опасности</t>
  </si>
  <si>
    <t>IV класс опасности</t>
  </si>
  <si>
    <t>V класс опасности</t>
  </si>
  <si>
    <t>Отходов утилизировано и обезврежено, всего</t>
  </si>
  <si>
    <t>доля отходов I (чрезвычайно опасные) и II класса (высоко опасные)</t>
  </si>
  <si>
    <t>Отходов размещено на собственных объектах хранения и передано другим хозяйствующим субъектам для хранения, всего</t>
  </si>
  <si>
    <t>Отходов размещено на собственных объектах захоронения и передано другим хозяйствующим субъектам для захоронения, всего</t>
  </si>
  <si>
    <t>Уровень использования ПНГ</t>
  </si>
  <si>
    <t>Сожжено на факелах</t>
  </si>
  <si>
    <t>ПОПУТНЫЙ НЕФТЯНОЙ ГАЗ (ПНГ)</t>
  </si>
  <si>
    <t>Валовые выбросы ЗВ в атмосферный воздух от стационарных источников</t>
  </si>
  <si>
    <t>Образование отходов, всего</t>
  </si>
  <si>
    <t>РАСХОДЫ НА ОКРУЖАЮЩУЮ СРЕДУ</t>
  </si>
  <si>
    <t>ед. измерения</t>
  </si>
  <si>
    <t>Потребление воды (забрано, получено воды), всего</t>
  </si>
  <si>
    <t>-</t>
  </si>
  <si>
    <t>Экологическая политика ПАО «Газпром»</t>
  </si>
  <si>
    <t>Политика Группы Газпром в области устойчивого развития</t>
  </si>
  <si>
    <t>ISO 14001:2015 "Система экологического менеджмента"</t>
  </si>
  <si>
    <t>СИСТЕМЫ СЕРТИФИКАЦИИ</t>
  </si>
  <si>
    <t>млн ГДж</t>
  </si>
  <si>
    <t>Потребление энергии из невозобновляемых источников, в т.ч.</t>
  </si>
  <si>
    <t>Природный газ</t>
  </si>
  <si>
    <t>Уголь</t>
  </si>
  <si>
    <t>Электроэнергия</t>
  </si>
  <si>
    <t>Тепловая энергия</t>
  </si>
  <si>
    <t>Экономия ТЭР в результате реализации программ энергосбережения</t>
  </si>
  <si>
    <t>ПАО "Газпром"**</t>
  </si>
  <si>
    <t>кг у. т. / тыс. м3</t>
  </si>
  <si>
    <t>Добыча газа</t>
  </si>
  <si>
    <t>кг у. т. / млн м3•км</t>
  </si>
  <si>
    <t>Транспортировка газа</t>
  </si>
  <si>
    <t>Подземное хранение газа</t>
  </si>
  <si>
    <t xml:space="preserve"> кг у. т. / тыс. м3</t>
  </si>
  <si>
    <t>кг у. т. / т у. т.</t>
  </si>
  <si>
    <t>Переработка газа</t>
  </si>
  <si>
    <t>Показатели энергоемкости в основных видах деятельности (удельный расход энергетических ресурсов на собственные технологические нужды)</t>
  </si>
  <si>
    <t>ЭНЕРГОСБЕРЕЖЕНИЕ И ЭНЕРГОЭФФЕКТИВНОСТЬ</t>
  </si>
  <si>
    <t>Политика ПАО «Газпром» в области энергоэффективности и энергосбережения</t>
  </si>
  <si>
    <t>ISO 50001:2018 «Системы энергетического менеджмента»</t>
  </si>
  <si>
    <t>СОВЕТ ДИРЕКТОРОВ</t>
  </si>
  <si>
    <t>КОМИТЕТЫ ПРИ СОВЕТЕ ДИРЕКТОРОВ</t>
  </si>
  <si>
    <t xml:space="preserve">ПРАВЛЕНИЕ </t>
  </si>
  <si>
    <t>Количество членов Правления</t>
  </si>
  <si>
    <t>Количество женщин в Правлении</t>
  </si>
  <si>
    <t>Комитет Совета директоров ПАО «Газпром» по аудиту</t>
  </si>
  <si>
    <t>Комитет Совета директоров ПАО «Газпром» по назначениям и вознаграждениям</t>
  </si>
  <si>
    <t>Количество директоров в Совете</t>
  </si>
  <si>
    <t>Количество заседаний</t>
  </si>
  <si>
    <t>Количество заседаний, в т.ч.:</t>
  </si>
  <si>
    <t>очных заседаний</t>
  </si>
  <si>
    <t>Исполнительные директоры</t>
  </si>
  <si>
    <t>Неисполнительные директоры</t>
  </si>
  <si>
    <t>Независимые директоры</t>
  </si>
  <si>
    <t>Уровень участия в заседаниях Совета директоров</t>
  </si>
  <si>
    <t>человек</t>
  </si>
  <si>
    <t>штук</t>
  </si>
  <si>
    <t xml:space="preserve">Председатель - независимый директор </t>
  </si>
  <si>
    <t>нет</t>
  </si>
  <si>
    <t>Общая численность, в т.ч.:</t>
  </si>
  <si>
    <t>да</t>
  </si>
  <si>
    <t>н/д</t>
  </si>
  <si>
    <t>Кодекс корпоративного управления ПАО «Газпром»</t>
  </si>
  <si>
    <t>Устав ПАО «Газпром»</t>
  </si>
  <si>
    <t>Политика ПАО «Газпром» в области качества</t>
  </si>
  <si>
    <t>Антикоррупционная политика ПАО «Газпром»</t>
  </si>
  <si>
    <t>Политика управления рисками и внутреннего контроля
ПАО «Газпром»</t>
  </si>
  <si>
    <t>Положение об Общем собрании акционеров</t>
  </si>
  <si>
    <t>Положение о Совете директоров</t>
  </si>
  <si>
    <t>Положение о Комитете Совета директоров по аудиту</t>
  </si>
  <si>
    <t>Положение о Комитете Совета директоров по назначениям и вознаграждениям</t>
  </si>
  <si>
    <t>Положение о Правлении</t>
  </si>
  <si>
    <t>https://www.gazprom.ru/f/posts/93/485406/risk-internal-control-policy.pdf</t>
  </si>
  <si>
    <t>КОРПОРАТИВНЫЕ ДОКУМЕНТЫ</t>
  </si>
  <si>
    <t>ПЕРСОНАЛ</t>
  </si>
  <si>
    <t>Списочная численность персонала</t>
  </si>
  <si>
    <t>Текучесть кадров</t>
  </si>
  <si>
    <t>Доля женщин среди руководящих работников</t>
  </si>
  <si>
    <t>Социальные расходы</t>
  </si>
  <si>
    <t>млрд. руб</t>
  </si>
  <si>
    <t>Расходы на оплату труда</t>
  </si>
  <si>
    <t>тыс. человек</t>
  </si>
  <si>
    <t>Среднемесячная заработная плата</t>
  </si>
  <si>
    <t>тыс. рублей</t>
  </si>
  <si>
    <t>Доля женщин среди работников Группы Газпром</t>
  </si>
  <si>
    <t>Число женщин среди работников Группы Газпром</t>
  </si>
  <si>
    <t>Доля женщин среди специалистов и служащих</t>
  </si>
  <si>
    <t>Совокупная доля работников, охваченных коллективными договорами</t>
  </si>
  <si>
    <t>час</t>
  </si>
  <si>
    <t>Среднее количество часов обучения:</t>
  </si>
  <si>
    <t>на одного рабочего</t>
  </si>
  <si>
    <t>на одного руководителя, специалиста, служащего</t>
  </si>
  <si>
    <t>Численность работников, прошедших обучение по программам повышения квалификации и профессиональной переподготовки:</t>
  </si>
  <si>
    <t>рабочих</t>
  </si>
  <si>
    <t>*** программы продолжительностью свыше 16 часов, в том числе реализованные с применением дистанционных образовательных технологий и выездных форм обучения</t>
  </si>
  <si>
    <t>Число мужчин среди работников Группы Газпром</t>
  </si>
  <si>
    <t>Затраты на программы страхования здоровья, в т.ч.:</t>
  </si>
  <si>
    <t>выплаты по ДМС на целевые профилактические мероприятия</t>
  </si>
  <si>
    <t>выплаты по ДМС на реабилитационно-восстановительное лечение</t>
  </si>
  <si>
    <t>млн. руб</t>
  </si>
  <si>
    <t>Доля мужчин среди работников Группы Газпром</t>
  </si>
  <si>
    <t>Число мужчин среди руководящих работников</t>
  </si>
  <si>
    <t>Доля мужчин среди руководящих работников</t>
  </si>
  <si>
    <t>Число женщин среди руководящих работников</t>
  </si>
  <si>
    <t>Число мужчин среди специалистов и служащих</t>
  </si>
  <si>
    <t>Доля мужчин среди специалистов и служащих</t>
  </si>
  <si>
    <t>Число женщин среди специалистов и служащих</t>
  </si>
  <si>
    <t>Число мужчин среди рабочих</t>
  </si>
  <si>
    <t>Доля мужчин среди рабочих</t>
  </si>
  <si>
    <t>Число женщин среди рабочих</t>
  </si>
  <si>
    <t>Доля женщин среди рабочих</t>
  </si>
  <si>
    <t>ПРОИЗВОДСТВЕННАЯ БЕЗОПАСНОСТЬ</t>
  </si>
  <si>
    <t>Политика ПАО «Газпром» в области охраны труда, промышленной
и пожарной безопасности, безопасности дорожного движения</t>
  </si>
  <si>
    <t>ISO 45001:2018 «Системы менеджмента профессионального здоровья и безопасности. Требования и руководство по применению»</t>
  </si>
  <si>
    <t>количество пострадавших</t>
  </si>
  <si>
    <t>в т. ч. количество погибших</t>
  </si>
  <si>
    <t>Количество пострадавших и погибших при несчастных случаях:</t>
  </si>
  <si>
    <t>Коэффициент частоты травм с временной потерей трудоспособности (LTIFR):</t>
  </si>
  <si>
    <t xml:space="preserve"> Число пострадавших в результате несчастных случаев с потерей рабочего времени / общее число часов, отработанных всем персоналом × 1 000 000</t>
  </si>
  <si>
    <t>Число пострадавших в результате несчастных случаев со смертельным исходом / общее число часов, отработанных всем персоналом × 100 000 000</t>
  </si>
  <si>
    <t>Коэффициент частоты смертельного травматизма (FАR):</t>
  </si>
  <si>
    <t>Число пострадавших в результате несчастных случаев / среднесписочная численность работников × 1 000</t>
  </si>
  <si>
    <t>Коэффициент профессиональных заболеваний (ODR):</t>
  </si>
  <si>
    <t>Коэффициент частоты травматизма:</t>
  </si>
  <si>
    <t>Число случаев впервые выявленных профессиональных заболеваний / общее число часов, отработанных всем персоналом × 1 000 000</t>
  </si>
  <si>
    <t>Инциденты</t>
  </si>
  <si>
    <t>Количество пожаров на объектах ПАО «Газпром» и его ДО</t>
  </si>
  <si>
    <t>Аварии</t>
  </si>
  <si>
    <t>Количество аварий и инцидентов в сфере промышленной безопасности:</t>
  </si>
  <si>
    <t>Расходы на охрану труда:</t>
  </si>
  <si>
    <t>МЕСТНЫЕ СООБЩЕСТВА</t>
  </si>
  <si>
    <t>Расходы на поддержку коренных малочисленных народов (КМН)</t>
  </si>
  <si>
    <t>ПАО "Газпром"</t>
  </si>
  <si>
    <t>Расходы на благотворительность</t>
  </si>
  <si>
    <t>https://www.gazprom.ru/f/posts/16/470433/quality-policy_rus.pdf</t>
  </si>
  <si>
    <t>https://www.gazprom.ru/f/posts/60/091228/2019-09-17-safety-policy.pdf</t>
  </si>
  <si>
    <t>https://www.gazprom.ru/f/posts/19/638003/iso-450012018-ru.pdf</t>
  </si>
  <si>
    <t>https://www.gazprom.ru/f/posts/82/515293/veritas-certificate-ru.pdf</t>
  </si>
  <si>
    <t>https://www.gazprom.ru/f/posts/73/278066/cert-iqnet-iso-ru.rar</t>
  </si>
  <si>
    <t>ISO 9001:2015 «Системы менеджмента качества»</t>
  </si>
  <si>
    <t>https://www.gazprom.ru/f/posts/16/470433/compliance-certificate-ru.pdf</t>
  </si>
  <si>
    <t>КОРПОРАТИВНЫЕ ПОЛИТИКИ</t>
  </si>
  <si>
    <t>ДО ПАО "Газпром", задействованные в добыче углеводородов и геологоразведке</t>
  </si>
  <si>
    <t>ДО ПАО "Газпром", задействованные в переработке</t>
  </si>
  <si>
    <t>газотранспортные ДО ПАО "Газпром"</t>
  </si>
  <si>
    <t>https://www.gazprom.ru/f/posts/73/278066/environmental_policy.pdf</t>
  </si>
  <si>
    <t>https://www.gazprom.ru/f/posts/60/091228/2018-11-20-energetic-policy.pdf</t>
  </si>
  <si>
    <t>https://www.gazprom.ru/f/posts/60/091228/regulations-management-committee-2019-06-28_ms.pdf</t>
  </si>
  <si>
    <t>https://www.gazprom.ru/f/posts/60/091228/kodeks_korporativnogo_upravleniya_rus_30.06.2017.pdf</t>
  </si>
  <si>
    <t>https://www.gazprom.ru/f/posts/60/091228/2014-02-25-codex-of-corporate-ethics-2019-08-20-edit.pdf</t>
  </si>
  <si>
    <t>https://www.gazprom.ru/f/posts/71/134221/dividend-policy-24-12-19.pdf</t>
  </si>
  <si>
    <t>Косвенные энергетические выбросы парниковых газов (охват 2)</t>
  </si>
  <si>
    <t>Летучие органические соединения (ЛОС)</t>
  </si>
  <si>
    <t>в т. ч. пресной</t>
  </si>
  <si>
    <t>Водоотведение в поверхностные водные объекты</t>
  </si>
  <si>
    <t>https://www.gazprom.ru/f/posts/60/091228/2022-04-28-sustainability-policy.pdf</t>
  </si>
  <si>
    <t>*ПАО «Газпром» — головная компания
Группы Газпром — Публичное акционерное общество
«Газпром» — и совокупность его 100 % ДО и организаций, занятых
в деятельности по геологоразведке, добыче, транспортировке,
подземному хранению, переработке углеводородов, обеспечению
работы ЕСГ. Полный список доступен на страницах Отчета Группы Газпром о деятельности в области устойчивого развития за 2021 год, стр. 184</t>
  </si>
  <si>
    <t>подробнее о контурах и сроках действия сертификатов соответствия стандарту - на страницах Отчета Группы Газпром о деятельности в области устойчивого развития за 2021 год, стр. 75</t>
  </si>
  <si>
    <t>Общее потребление энергии внутри Группы Газпром *</t>
  </si>
  <si>
    <r>
      <t xml:space="preserve">* </t>
    </r>
    <r>
      <rPr>
        <i/>
        <sz val="11"/>
        <color theme="1"/>
        <rFont val="Calibri"/>
        <family val="2"/>
        <charset val="204"/>
        <scheme val="minor"/>
      </rPr>
      <t>не включая собственную выработку («Объем собственного производства электроэнергии, отопления,
охлаждения и пара») и за вычетом объема проданной электроэнергии, отопления, охлаждения и пара.</t>
    </r>
  </si>
  <si>
    <t xml:space="preserve">Общее потребление тепловой и электрической энергии в Группе Газпром на собственные технологические нужды
</t>
  </si>
  <si>
    <t>млн. кВт•ч</t>
  </si>
  <si>
    <t>Нефтетопливо (бензин, керосин, мазут, СПГ)</t>
  </si>
  <si>
    <t xml:space="preserve">В отчетном периоде в связи с расширением контура сбора информации был изменен подход к пересчету экономии электроэнергии из киловатт-часов в джоули (применен прямой пересчет с помощью коэффициента
1 млн кВт•ч = 0,0036 ГДж). С учетом изменения подхода был выполнен ретроспективный пересчет показателей за периоды, предшествующие отчетному. </t>
  </si>
  <si>
    <t>Подробнее см. Отчет Группы Газпром о деятельности в области устойчивого развития за 20201 год, стр. 90-91</t>
  </si>
  <si>
    <t>Удельные выбросы ПГ (охват 1) по ПАО "Газпром"*</t>
  </si>
  <si>
    <t>14 152,7**</t>
  </si>
  <si>
    <r>
      <t xml:space="preserve">** </t>
    </r>
    <r>
      <rPr>
        <sz val="11"/>
        <color theme="1"/>
        <rFont val="Calibri"/>
        <family val="2"/>
        <charset val="204"/>
        <scheme val="minor"/>
      </rPr>
      <t>Значительный рост показателя «Передано другим хозяйствующим субъектам для хранения» в 2021 г.  обусловлен тем, что ПАО «ОГК-2» (Газпром энергохолдинг) показало на начало года золошлаковые отходы, переданные Красноярской ГРЭС-2, которая в результате сделки купли-продажи перешла в собственность другого юридического лица вместе с отходами в местах накопления.</t>
    </r>
  </si>
  <si>
    <t>Группа Газпром ***</t>
  </si>
  <si>
    <r>
      <t xml:space="preserve">*** </t>
    </r>
    <r>
      <rPr>
        <sz val="11"/>
        <color theme="1"/>
        <rFont val="Calibri"/>
        <family val="2"/>
        <charset val="204"/>
        <scheme val="minor"/>
      </rPr>
      <t xml:space="preserve">На территории России; с учетом объемов добычи по объектам месторождений, лицензии на право пользования которыми принадлежат ПАО «Газпром» или его основным дочерним обществам, а разработка осуществляется ООО «Газпромнефть-Заполярье» в соответствии с условиями заключенных в 2018–2020 гг. долгосрочных рисковых операторских договоров. </t>
    </r>
  </si>
  <si>
    <t>** ПАО «Газпром» — головная компания Группы Газпром — Публичное акционерное общество «Газпром» — и совокупность его 100 % ДО и организаций, занятых в деятельности по геологоразведке, добыче, транспортировке, подземному хранению, переработке углеводородов, обеспечению работы ЕСГ. Полный список доступен на страницах Отчета Группы Газпром о деятельности в области устойчивого развития за 2021 год, стр. 184</t>
  </si>
  <si>
    <t>Комитет Совета директоров ПАО «Газпром» по устойчивому развитию</t>
  </si>
  <si>
    <t>Количество рассмотренных вопросов, относящихся к устойчивому развитию</t>
  </si>
  <si>
    <t>https://www.gazprom.ru/f/posts/60/091228/gazprom-articles-2021-06-25-ed-ru.pdf</t>
  </si>
  <si>
    <t>https://www.gazprom.ru/f/posts/60/091228/regulations-shareholders-meeting-2022-06-30-ru_ms.pdf</t>
  </si>
  <si>
    <t>https://www.gazprom.ru/f/posts/60/091228/regulations-board-of-directors-2021-06-25.pdf</t>
  </si>
  <si>
    <t>https://www.gazprom.ru/f/posts/60/091228/regulation-board-directors-audit-committee-20-08-2021.pdf</t>
  </si>
  <si>
    <t>https://www.gazprom.ru/f/posts/60/091228/2019-10-17-regulation-board-directors-appointments-rewards-committee-ru.pdf</t>
  </si>
  <si>
    <t>Положение о Комитете Совета директоров по устойчивому развитию</t>
  </si>
  <si>
    <t>https://www.gazprom.ru/f/posts/60/091228/committee-board-directors-sustainable-development-regulations-13-07-2021-ru.pdf</t>
  </si>
  <si>
    <t>https://www.gazprom.ru/f/posts/60/091228/anti-corruption-policy-2022-04-15-ru.pdf</t>
  </si>
  <si>
    <t>Кодекс корпоративной этики ПАО  «Газпром»</t>
  </si>
  <si>
    <t>Дивидендная политика ПАО  «Газпром»</t>
  </si>
  <si>
    <t>105,1*</t>
  </si>
  <si>
    <t>107,2**</t>
  </si>
  <si>
    <t>* данные приведены в отношении 26 дочерних обществ основных видов деятельности (добыча, транспортировка, переработка и подземное хранение газа). С перечнем ДО можно ознакомиться в Отчете Группы Газпром о деятельности в области устойчивого развития за 2020 год, стр. 235
** данные приведены в отношении 28 дочерних обществ основных видов деятельности (добыча, транспортировка, переработка и подземное хранение газа). С перечнем ДО можно ознакомиться в Отчете Группы Газпром о деятельности в области устойчивого развития за 2021 год, стр. 200</t>
  </si>
  <si>
    <t>***  на 2020 г. данные приведены в отношении ПАО «Газпром» и 85 дочерних обществ и организаций, входящих в систему бюджетирования ПАО «Газпром».
        на 2021 г. данные приведены в отношении ПАО «Газпром», его 15 филиалов, 79 бюджетируемых дочерних обществ, организаций и представительств ПАО «Газпром».</t>
  </si>
  <si>
    <t>ПАО "Газпром" и его ДО - участники Генерального коллективного договора</t>
  </si>
  <si>
    <t>Группа Газпром***</t>
  </si>
  <si>
    <t>человеко-курс*****</t>
  </si>
  <si>
    <t>***** если один человек обучался два раза, то он считается два раза</t>
  </si>
  <si>
    <t>руководителей, специалистов и других служащих</t>
  </si>
  <si>
    <t>199,4****</t>
  </si>
  <si>
    <t>Компании периметра ЕСУПБ</t>
  </si>
  <si>
    <r>
      <t>54</t>
    </r>
    <r>
      <rPr>
        <sz val="11"/>
        <color rgb="FFFF0000"/>
        <rFont val="Calibri"/>
        <family val="2"/>
        <charset val="204"/>
        <scheme val="minor"/>
      </rPr>
      <t>*</t>
    </r>
  </si>
  <si>
    <r>
      <t xml:space="preserve">** </t>
    </r>
    <r>
      <rPr>
        <i/>
        <sz val="10"/>
        <rFont val="Calibri"/>
        <family val="2"/>
        <charset val="204"/>
        <scheme val="minor"/>
      </rPr>
      <t>Данные ПАО «Газпром нефть» указаны без учета зарубежных активов Группы Газпром нефть в Сербии, Ираке, Италии, странах
Восточной Европы и Средней Азии</t>
    </r>
  </si>
  <si>
    <t xml:space="preserve"> С перечнем ДО, организаций и филиалов, входящих в периметр Единой системы управления производственной безопасностью (ЕСУПБ), можно ознакомиться:
по состоянию на конец 2020 г. - в Отчете Группы Газпром о деятельности в области устойчивого развития за 2020 год, стр. 241;
по состоянию на конец 2021 г. - в Отчете Группы Газпром о деятельности в области устойчивого развития за 2021 год, стр. 201.</t>
  </si>
  <si>
    <r>
      <t xml:space="preserve">* </t>
    </r>
    <r>
      <rPr>
        <sz val="10"/>
        <rFont val="Calibri"/>
        <family val="2"/>
        <charset val="204"/>
        <scheme val="minor"/>
      </rPr>
      <t xml:space="preserve">Снижение показателя связано с изменением порядка учета и регистрации техногенных событий. </t>
    </r>
  </si>
  <si>
    <r>
      <t xml:space="preserve">Уровень финансирования Газпромом программ газификации </t>
    </r>
    <r>
      <rPr>
        <b/>
        <sz val="11"/>
        <color rgb="FFFF0000"/>
        <rFont val="Calibri"/>
        <family val="2"/>
        <charset val="204"/>
        <scheme val="minor"/>
      </rPr>
      <t>***</t>
    </r>
  </si>
  <si>
    <r>
      <t xml:space="preserve">*** </t>
    </r>
    <r>
      <rPr>
        <i/>
        <sz val="11"/>
        <rFont val="Calibri"/>
        <family val="2"/>
        <charset val="204"/>
        <scheme val="minor"/>
      </rPr>
      <t xml:space="preserve">Данные ООО «Газпром межрегионгаз», сравнение с сопоставимыми данными за 2020 г. </t>
    </r>
  </si>
  <si>
    <t>подробнее о контурах и процедуре подтверждения сертификатов соответствия стандарту - на страницах Отчета Группы Газпром о деятельности в области устойчивого развития за 2021 год, стр. 129, 131</t>
  </si>
  <si>
    <t>подробнее о контурах СМК ПАО "Газпром" и прошедших сертификацию компаниях Группы Газпром - на страницах Отчета Группы Газпром о деятельности в области устойчивого развития за 2021 год, стр. 41</t>
  </si>
  <si>
    <t>Перечень ДО, являвшихся участниками Генерального коллективного договора в 2021 г., приведен в Отчете Группы Газпром о деятельности в области устойчивого развития за 2021 г., стр. 200.</t>
  </si>
  <si>
    <t>Расходы на промышленную безопасность:</t>
  </si>
  <si>
    <t>Компании электроэнергетического бизнеса</t>
  </si>
  <si>
    <t>Компании нефтяного бизнеса</t>
  </si>
  <si>
    <r>
      <t>Компании нефтяного бизнеса</t>
    </r>
    <r>
      <rPr>
        <sz val="9"/>
        <color rgb="FFFF0000"/>
        <rFont val="Calibri"/>
        <family val="2"/>
        <charset val="204"/>
        <scheme val="minor"/>
      </rPr>
      <t xml:space="preserve"> 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</si>
</sst>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theme="0" tint="-0.499984740745262"/>
      <name val="Calibri"/>
      <family val="2"/>
      <charset val="204"/>
      <scheme val="minor"/>
    </font>
    <font>
      <sz val="10"/>
      <color indexed="63"/>
      <name val="Arial"/>
      <family val="2"/>
    </font>
    <font>
      <sz val="9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0" fillId="0" borderId="0"/>
    <xf numFmtId="0" fontId="11" fillId="0" borderId="0"/>
    <xf numFmtId="0" fontId="15" fillId="3" borderId="4"/>
  </cellStyleXfs>
  <cellXfs count="1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4" xfId="0" applyFont="1" applyBorder="1"/>
    <xf numFmtId="0" fontId="2" fillId="0" borderId="1" xfId="0" applyFont="1" applyBorder="1" applyAlignment="1">
      <alignment wrapText="1"/>
    </xf>
    <xf numFmtId="0" fontId="0" fillId="0" borderId="6" xfId="0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6" xfId="0" applyFill="1" applyBorder="1"/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ont="1" applyBorder="1" applyAlignment="1">
      <alignment wrapText="1"/>
    </xf>
    <xf numFmtId="0" fontId="2" fillId="0" borderId="1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quotePrefix="1" applyFill="1" applyBorder="1" applyAlignment="1">
      <alignment horizontal="center"/>
    </xf>
    <xf numFmtId="0" fontId="5" fillId="0" borderId="2" xfId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8" fillId="0" borderId="0" xfId="0" applyFont="1"/>
    <xf numFmtId="0" fontId="2" fillId="0" borderId="6" xfId="0" applyFont="1" applyBorder="1"/>
    <xf numFmtId="0" fontId="2" fillId="0" borderId="9" xfId="0" applyFont="1" applyBorder="1"/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quotePrefix="1" applyBorder="1" applyAlignment="1">
      <alignment horizontal="center"/>
    </xf>
    <xf numFmtId="0" fontId="12" fillId="0" borderId="0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1" fillId="0" borderId="4" xfId="0" applyFont="1" applyBorder="1"/>
    <xf numFmtId="0" fontId="1" fillId="0" borderId="6" xfId="0" applyFont="1" applyBorder="1"/>
    <xf numFmtId="0" fontId="0" fillId="0" borderId="2" xfId="0" quotePrefix="1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quotePrefix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5" fillId="0" borderId="2" xfId="1" applyBorder="1" applyAlignment="1">
      <alignment wrapText="1"/>
    </xf>
    <xf numFmtId="0" fontId="5" fillId="0" borderId="0" xfId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1" applyFill="1" applyAlignment="1">
      <alignment horizontal="left"/>
    </xf>
    <xf numFmtId="0" fontId="5" fillId="0" borderId="0" xfId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" xfId="0" applyFont="1" applyBorder="1"/>
    <xf numFmtId="0" fontId="8" fillId="0" borderId="4" xfId="0" applyFont="1" applyBorder="1"/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2" fillId="0" borderId="9" xfId="0" applyFont="1" applyBorder="1" applyAlignment="1">
      <alignment wrapText="1"/>
    </xf>
    <xf numFmtId="0" fontId="5" fillId="0" borderId="10" xfId="1" applyBorder="1" applyAlignment="1">
      <alignment wrapText="1"/>
    </xf>
    <xf numFmtId="0" fontId="0" fillId="0" borderId="10" xfId="0" applyFill="1" applyBorder="1" applyAlignment="1">
      <alignment horizontal="center"/>
    </xf>
    <xf numFmtId="0" fontId="12" fillId="0" borderId="2" xfId="0" applyFont="1" applyBorder="1" applyAlignment="1">
      <alignment wrapText="1"/>
    </xf>
    <xf numFmtId="0" fontId="5" fillId="0" borderId="6" xfId="1" applyBorder="1"/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center" wrapText="1"/>
    </xf>
    <xf numFmtId="0" fontId="2" fillId="2" borderId="0" xfId="0" applyFont="1" applyFill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4" xfId="0" applyFont="1" applyBorder="1"/>
    <xf numFmtId="0" fontId="14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7" fillId="0" borderId="4" xfId="0" applyFont="1" applyBorder="1"/>
    <xf numFmtId="0" fontId="1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0" borderId="0" xfId="0" applyFill="1" applyBorder="1"/>
    <xf numFmtId="0" fontId="12" fillId="0" borderId="6" xfId="0" applyFont="1" applyBorder="1" applyAlignment="1">
      <alignment wrapText="1"/>
    </xf>
    <xf numFmtId="0" fontId="0" fillId="0" borderId="2" xfId="0" applyBorder="1"/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2" fillId="0" borderId="4" xfId="0" applyFont="1" applyFill="1" applyBorder="1"/>
    <xf numFmtId="0" fontId="2" fillId="0" borderId="6" xfId="0" applyFont="1" applyFill="1" applyBorder="1" applyAlignment="1">
      <alignment wrapText="1"/>
    </xf>
    <xf numFmtId="0" fontId="5" fillId="0" borderId="7" xfId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8" xfId="0" applyNumberFormat="1" applyBorder="1"/>
    <xf numFmtId="4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3" xfId="0" applyBorder="1"/>
    <xf numFmtId="2" fontId="0" fillId="0" borderId="0" xfId="0" quotePrefix="1" applyNumberForma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wrapText="1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5" xfId="0" applyFont="1" applyFill="1" applyBorder="1" applyAlignment="1">
      <alignment horizontal="center"/>
    </xf>
    <xf numFmtId="0" fontId="0" fillId="0" borderId="7" xfId="0" quotePrefix="1" applyFill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8" fillId="0" borderId="5" xfId="0" applyFont="1" applyBorder="1"/>
    <xf numFmtId="0" fontId="0" fillId="0" borderId="5" xfId="0" applyFont="1" applyBorder="1" applyAlignment="1">
      <alignment horizontal="center"/>
    </xf>
    <xf numFmtId="4" fontId="0" fillId="0" borderId="5" xfId="0" applyNumberFormat="1" applyBorder="1"/>
    <xf numFmtId="0" fontId="0" fillId="0" borderId="8" xfId="0" applyBorder="1"/>
    <xf numFmtId="0" fontId="17" fillId="0" borderId="4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4" borderId="0" xfId="0" applyFill="1"/>
    <xf numFmtId="0" fontId="0" fillId="0" borderId="3" xfId="0" applyFill="1" applyBorder="1"/>
    <xf numFmtId="0" fontId="0" fillId="0" borderId="5" xfId="0" applyFill="1" applyBorder="1"/>
    <xf numFmtId="0" fontId="0" fillId="0" borderId="8" xfId="0" applyFill="1" applyBorder="1"/>
    <xf numFmtId="165" fontId="0" fillId="0" borderId="2" xfId="0" applyNumberFormat="1" applyBorder="1" applyAlignment="1">
      <alignment horizontal="center"/>
    </xf>
  </cellXfs>
  <cellStyles count="5">
    <cellStyle name="fa_row_header_standard 2" xfId="4"/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azprom.ru/f/posts/60/091228/2018-11-20-energetic-policy.pdf" TargetMode="External"/><Relationship Id="rId1" Type="http://schemas.openxmlformats.org/officeDocument/2006/relationships/hyperlink" Target="https://www.gazprom.ru/f/posts/82/515293/veritas-certificate-ru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azprom.ru/f/posts/71/134221/dividend-policy-24-12-19.pdf" TargetMode="External"/><Relationship Id="rId2" Type="http://schemas.openxmlformats.org/officeDocument/2006/relationships/hyperlink" Target="https://www.gazprom.ru/f/posts/60/091228/2014-02-25-codex-of-corporate-ethics-2019-08-20-edit.pdf" TargetMode="External"/><Relationship Id="rId1" Type="http://schemas.openxmlformats.org/officeDocument/2006/relationships/hyperlink" Target="https://www.gazprom.ru/f/posts/60/091228/kodeks_korporativnogo_upravleniya_rus_30.06.2017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gazprom.ru/f/posts/93/485406/risk-internal-control-policy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azprom.ru/f/posts/16/470433/quality-policy_r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85"/>
  <sheetViews>
    <sheetView tabSelected="1" zoomScale="85" zoomScaleNormal="85" workbookViewId="0">
      <selection activeCell="M62" sqref="M62"/>
    </sheetView>
  </sheetViews>
  <sheetFormatPr defaultRowHeight="15" x14ac:dyDescent="0.25"/>
  <cols>
    <col min="1" max="1" width="63.5703125" customWidth="1"/>
    <col min="2" max="2" width="29.140625" style="4" customWidth="1"/>
    <col min="3" max="3" width="25.140625" style="1" customWidth="1"/>
    <col min="4" max="5" width="9.140625" style="2"/>
    <col min="6" max="6" width="12.7109375" customWidth="1"/>
  </cols>
  <sheetData>
    <row r="1" spans="1:7" x14ac:dyDescent="0.25">
      <c r="B1" s="4" t="s">
        <v>2</v>
      </c>
      <c r="C1" s="1" t="s">
        <v>69</v>
      </c>
    </row>
    <row r="2" spans="1:7" x14ac:dyDescent="0.25">
      <c r="D2" s="3">
        <v>2019</v>
      </c>
      <c r="E2" s="3">
        <v>2020</v>
      </c>
      <c r="F2" s="71">
        <v>2021</v>
      </c>
    </row>
    <row r="3" spans="1:7" x14ac:dyDescent="0.25">
      <c r="A3" s="30" t="s">
        <v>12</v>
      </c>
      <c r="B3" s="74"/>
      <c r="C3" s="75"/>
      <c r="D3" s="76"/>
      <c r="E3" s="76"/>
      <c r="F3" s="76"/>
    </row>
    <row r="4" spans="1:7" x14ac:dyDescent="0.25">
      <c r="D4" s="3"/>
      <c r="E4" s="3"/>
    </row>
    <row r="5" spans="1:7" x14ac:dyDescent="0.25">
      <c r="A5" s="9" t="s">
        <v>1</v>
      </c>
      <c r="B5" s="50" t="s">
        <v>4</v>
      </c>
      <c r="C5" s="11" t="s">
        <v>0</v>
      </c>
      <c r="D5" s="25">
        <v>236.5</v>
      </c>
      <c r="E5" s="13">
        <v>210.3</v>
      </c>
      <c r="F5" s="13">
        <v>243.3</v>
      </c>
    </row>
    <row r="6" spans="1:7" ht="36" x14ac:dyDescent="0.25">
      <c r="A6" s="9" t="s">
        <v>221</v>
      </c>
      <c r="B6" s="10" t="s">
        <v>198</v>
      </c>
      <c r="C6" s="11" t="s">
        <v>7</v>
      </c>
      <c r="D6" s="91">
        <v>27.8</v>
      </c>
      <c r="E6" s="52">
        <v>29.56</v>
      </c>
      <c r="F6" s="52">
        <v>32.56</v>
      </c>
    </row>
    <row r="7" spans="1:7" ht="24" x14ac:dyDescent="0.25">
      <c r="A7" s="89"/>
      <c r="B7" s="15" t="s">
        <v>199</v>
      </c>
      <c r="C7" s="16" t="s">
        <v>7</v>
      </c>
      <c r="D7" s="92">
        <v>96.26</v>
      </c>
      <c r="E7" s="93">
        <v>119.14</v>
      </c>
      <c r="F7" s="93">
        <v>93.65</v>
      </c>
    </row>
    <row r="8" spans="1:7" x14ac:dyDescent="0.25">
      <c r="A8" s="90"/>
      <c r="B8" s="26" t="s">
        <v>200</v>
      </c>
      <c r="C8" s="21" t="s">
        <v>7</v>
      </c>
      <c r="D8" s="94">
        <v>119.5</v>
      </c>
      <c r="E8" s="56">
        <v>107.6</v>
      </c>
      <c r="F8" s="56">
        <v>114.72</v>
      </c>
    </row>
    <row r="10" spans="1:7" x14ac:dyDescent="0.25">
      <c r="A10" s="67" t="s">
        <v>207</v>
      </c>
      <c r="B10" s="37" t="s">
        <v>4</v>
      </c>
      <c r="C10" s="147" t="s">
        <v>0</v>
      </c>
      <c r="D10" s="38">
        <v>13.8</v>
      </c>
      <c r="E10" s="38">
        <v>11.8</v>
      </c>
      <c r="F10" s="146">
        <v>12.4</v>
      </c>
    </row>
    <row r="11" spans="1:7" x14ac:dyDescent="0.25">
      <c r="C11" s="6"/>
      <c r="D11" s="7"/>
      <c r="E11" s="8"/>
    </row>
    <row r="12" spans="1:7" x14ac:dyDescent="0.25">
      <c r="A12" s="58" t="s">
        <v>5</v>
      </c>
      <c r="B12" s="50" t="s">
        <v>4</v>
      </c>
      <c r="C12" s="59" t="s">
        <v>0</v>
      </c>
      <c r="D12" s="51">
        <v>1154.54</v>
      </c>
      <c r="E12" s="51">
        <v>1078.5</v>
      </c>
      <c r="F12" s="52">
        <v>1150.75</v>
      </c>
    </row>
    <row r="13" spans="1:7" ht="45" x14ac:dyDescent="0.25">
      <c r="A13" s="29" t="s">
        <v>8</v>
      </c>
      <c r="B13" s="54" t="s">
        <v>4</v>
      </c>
      <c r="C13" s="60" t="s">
        <v>6</v>
      </c>
      <c r="D13" s="55">
        <v>301.60000000000002</v>
      </c>
      <c r="E13" s="55">
        <v>301.39999999999998</v>
      </c>
      <c r="F13" s="23">
        <v>301.2</v>
      </c>
    </row>
    <row r="14" spans="1:7" x14ac:dyDescent="0.25">
      <c r="A14" s="5"/>
    </row>
    <row r="15" spans="1:7" ht="30" x14ac:dyDescent="0.25">
      <c r="A15" s="28" t="s">
        <v>66</v>
      </c>
      <c r="B15" s="50" t="s">
        <v>4</v>
      </c>
      <c r="C15" s="11" t="s">
        <v>11</v>
      </c>
      <c r="D15" s="12" t="s">
        <v>9</v>
      </c>
      <c r="E15" s="12" t="s">
        <v>10</v>
      </c>
      <c r="F15" s="150">
        <v>2506.31</v>
      </c>
      <c r="G15" s="2"/>
    </row>
    <row r="16" spans="1:7" x14ac:dyDescent="0.25">
      <c r="A16" s="27" t="s">
        <v>32</v>
      </c>
      <c r="B16" s="48" t="s">
        <v>4</v>
      </c>
      <c r="C16" s="16" t="s">
        <v>11</v>
      </c>
      <c r="D16" s="33">
        <v>1542.64</v>
      </c>
      <c r="E16" s="33">
        <v>1266.42</v>
      </c>
      <c r="F16" s="32">
        <v>1193.49</v>
      </c>
      <c r="G16" s="2"/>
    </row>
    <row r="17" spans="1:7" x14ac:dyDescent="0.25">
      <c r="A17" s="27" t="s">
        <v>33</v>
      </c>
      <c r="B17" s="48" t="s">
        <v>4</v>
      </c>
      <c r="C17" s="16" t="s">
        <v>11</v>
      </c>
      <c r="D17" s="19">
        <v>596.41999999999996</v>
      </c>
      <c r="E17" s="19">
        <v>550.66</v>
      </c>
      <c r="F17" s="17">
        <v>642.07000000000005</v>
      </c>
      <c r="G17" s="2"/>
    </row>
    <row r="18" spans="1:7" x14ac:dyDescent="0.25">
      <c r="A18" s="27" t="s">
        <v>34</v>
      </c>
      <c r="B18" s="48" t="s">
        <v>4</v>
      </c>
      <c r="C18" s="16" t="s">
        <v>11</v>
      </c>
      <c r="D18" s="19">
        <v>307.70999999999998</v>
      </c>
      <c r="E18" s="19">
        <v>284.22000000000003</v>
      </c>
      <c r="F18" s="151">
        <v>341.6</v>
      </c>
      <c r="G18" s="2"/>
    </row>
    <row r="19" spans="1:7" x14ac:dyDescent="0.25">
      <c r="A19" s="27" t="s">
        <v>35</v>
      </c>
      <c r="B19" s="48" t="s">
        <v>4</v>
      </c>
      <c r="C19" s="16" t="s">
        <v>11</v>
      </c>
      <c r="D19" s="19">
        <v>221.46</v>
      </c>
      <c r="E19" s="19">
        <v>171.97</v>
      </c>
      <c r="F19" s="17">
        <v>169.72</v>
      </c>
      <c r="G19" s="2"/>
    </row>
    <row r="20" spans="1:7" x14ac:dyDescent="0.25">
      <c r="A20" s="27" t="s">
        <v>208</v>
      </c>
      <c r="B20" s="48" t="s">
        <v>4</v>
      </c>
      <c r="C20" s="16" t="s">
        <v>11</v>
      </c>
      <c r="D20" s="19">
        <v>124.76</v>
      </c>
      <c r="E20" s="19">
        <v>117.22</v>
      </c>
      <c r="F20" s="17">
        <v>107.82</v>
      </c>
      <c r="G20" s="2"/>
    </row>
    <row r="21" spans="1:7" x14ac:dyDescent="0.25">
      <c r="A21" s="27" t="s">
        <v>36</v>
      </c>
      <c r="B21" s="48" t="s">
        <v>4</v>
      </c>
      <c r="C21" s="16" t="s">
        <v>11</v>
      </c>
      <c r="D21" s="19">
        <v>67.47</v>
      </c>
      <c r="E21" s="19">
        <v>53.57</v>
      </c>
      <c r="F21" s="17">
        <v>50.05</v>
      </c>
      <c r="G21" s="2"/>
    </row>
    <row r="22" spans="1:7" ht="15" customHeight="1" x14ac:dyDescent="0.25">
      <c r="A22" s="57" t="s">
        <v>37</v>
      </c>
      <c r="B22" s="54" t="s">
        <v>4</v>
      </c>
      <c r="C22" s="21" t="s">
        <v>11</v>
      </c>
      <c r="D22" s="22">
        <v>2.2400000000000002</v>
      </c>
      <c r="E22" s="149">
        <v>1.6</v>
      </c>
      <c r="F22" s="23">
        <v>1.56</v>
      </c>
      <c r="G22" s="2"/>
    </row>
    <row r="24" spans="1:7" x14ac:dyDescent="0.25">
      <c r="A24" s="31" t="s">
        <v>13</v>
      </c>
      <c r="B24" s="74"/>
      <c r="C24" s="80"/>
      <c r="D24" s="80"/>
      <c r="E24" s="80"/>
      <c r="F24" s="80"/>
    </row>
    <row r="25" spans="1:7" x14ac:dyDescent="0.25">
      <c r="A25" s="58" t="s">
        <v>70</v>
      </c>
      <c r="B25" s="50" t="s">
        <v>4</v>
      </c>
      <c r="C25" s="51" t="s">
        <v>15</v>
      </c>
      <c r="D25" s="152">
        <v>3921.41</v>
      </c>
      <c r="E25" s="95" t="s">
        <v>14</v>
      </c>
      <c r="F25" s="150">
        <v>3898.24</v>
      </c>
    </row>
    <row r="26" spans="1:7" x14ac:dyDescent="0.25">
      <c r="A26" s="53" t="s">
        <v>16</v>
      </c>
      <c r="B26" s="48" t="s">
        <v>4</v>
      </c>
      <c r="C26" s="34" t="s">
        <v>15</v>
      </c>
      <c r="D26" s="49">
        <v>3571.28</v>
      </c>
      <c r="E26" s="49">
        <v>2905.78</v>
      </c>
      <c r="F26" s="32">
        <v>3520.59</v>
      </c>
    </row>
    <row r="27" spans="1:7" x14ac:dyDescent="0.25">
      <c r="A27" s="53" t="s">
        <v>209</v>
      </c>
      <c r="B27" s="48" t="s">
        <v>4</v>
      </c>
      <c r="C27" s="34" t="s">
        <v>15</v>
      </c>
      <c r="D27" s="49">
        <v>3533.93</v>
      </c>
      <c r="E27" s="49">
        <v>2863.36</v>
      </c>
      <c r="F27" s="32">
        <v>3486.41</v>
      </c>
    </row>
    <row r="28" spans="1:7" x14ac:dyDescent="0.25">
      <c r="A28" s="46" t="s">
        <v>18</v>
      </c>
      <c r="B28" s="54" t="s">
        <v>4</v>
      </c>
      <c r="C28" s="55" t="s">
        <v>15</v>
      </c>
      <c r="D28" s="55">
        <v>37.35</v>
      </c>
      <c r="E28" s="55">
        <v>42.42</v>
      </c>
      <c r="F28" s="23">
        <v>34.18</v>
      </c>
    </row>
    <row r="30" spans="1:7" x14ac:dyDescent="0.25">
      <c r="A30" s="67" t="s">
        <v>17</v>
      </c>
      <c r="B30" s="37" t="s">
        <v>4</v>
      </c>
      <c r="C30" s="38" t="s">
        <v>15</v>
      </c>
      <c r="D30" s="39">
        <v>3863.11</v>
      </c>
      <c r="E30" s="39">
        <v>3175.81</v>
      </c>
      <c r="F30" s="40">
        <v>3836.75</v>
      </c>
    </row>
    <row r="32" spans="1:7" x14ac:dyDescent="0.25">
      <c r="A32" s="9" t="s">
        <v>19</v>
      </c>
      <c r="B32" s="24" t="s">
        <v>4</v>
      </c>
      <c r="C32" s="25" t="s">
        <v>15</v>
      </c>
      <c r="D32" s="41">
        <v>11409.12</v>
      </c>
      <c r="E32" s="41">
        <v>11071.61</v>
      </c>
      <c r="F32" s="42">
        <v>11851.75</v>
      </c>
    </row>
    <row r="33" spans="1:6" x14ac:dyDescent="0.25">
      <c r="A33" s="66" t="s">
        <v>21</v>
      </c>
      <c r="B33" s="26" t="s">
        <v>4</v>
      </c>
      <c r="C33" s="21" t="s">
        <v>20</v>
      </c>
      <c r="D33" s="96">
        <v>290</v>
      </c>
      <c r="E33" s="153">
        <v>342</v>
      </c>
      <c r="F33" s="23">
        <v>304</v>
      </c>
    </row>
    <row r="34" spans="1:6" x14ac:dyDescent="0.25">
      <c r="E34" s="83"/>
    </row>
    <row r="35" spans="1:6" x14ac:dyDescent="0.25">
      <c r="A35" s="9" t="s">
        <v>24</v>
      </c>
      <c r="B35" s="24" t="s">
        <v>4</v>
      </c>
      <c r="C35" s="11" t="s">
        <v>15</v>
      </c>
      <c r="D35" s="156" t="s">
        <v>22</v>
      </c>
      <c r="E35" s="156" t="s">
        <v>23</v>
      </c>
      <c r="F35" s="150">
        <v>3336.66</v>
      </c>
    </row>
    <row r="36" spans="1:6" x14ac:dyDescent="0.25">
      <c r="A36" s="14" t="s">
        <v>210</v>
      </c>
      <c r="B36" s="18" t="s">
        <v>4</v>
      </c>
      <c r="C36" s="16" t="s">
        <v>15</v>
      </c>
      <c r="D36" s="33">
        <v>3241.79</v>
      </c>
      <c r="E36" s="33">
        <v>2610.7800000000002</v>
      </c>
      <c r="F36" s="32">
        <v>3225.44</v>
      </c>
    </row>
    <row r="37" spans="1:6" x14ac:dyDescent="0.25">
      <c r="A37" s="14" t="s">
        <v>38</v>
      </c>
      <c r="B37" s="18" t="s">
        <v>4</v>
      </c>
      <c r="C37" s="16" t="s">
        <v>20</v>
      </c>
      <c r="D37" s="154">
        <v>97</v>
      </c>
      <c r="E37" s="154">
        <v>97</v>
      </c>
      <c r="F37" s="17">
        <v>97</v>
      </c>
    </row>
    <row r="38" spans="1:6" x14ac:dyDescent="0.25">
      <c r="A38" s="14" t="s">
        <v>25</v>
      </c>
      <c r="B38" s="18" t="s">
        <v>4</v>
      </c>
      <c r="C38" s="16" t="s">
        <v>15</v>
      </c>
      <c r="D38" s="19">
        <v>1.1000000000000001</v>
      </c>
      <c r="E38" s="19">
        <v>0.94</v>
      </c>
      <c r="F38" s="17">
        <v>0.99</v>
      </c>
    </row>
    <row r="39" spans="1:6" x14ac:dyDescent="0.25">
      <c r="A39" s="14" t="s">
        <v>26</v>
      </c>
      <c r="B39" s="18" t="s">
        <v>4</v>
      </c>
      <c r="C39" s="16" t="s">
        <v>15</v>
      </c>
      <c r="D39" s="19">
        <v>45.67</v>
      </c>
      <c r="E39" s="19">
        <v>43.37</v>
      </c>
      <c r="F39" s="17">
        <v>23.24</v>
      </c>
    </row>
    <row r="40" spans="1:6" x14ac:dyDescent="0.25">
      <c r="A40" s="14" t="s">
        <v>27</v>
      </c>
      <c r="B40" s="18" t="s">
        <v>4</v>
      </c>
      <c r="C40" s="16" t="s">
        <v>15</v>
      </c>
      <c r="D40" s="19">
        <v>6.63</v>
      </c>
      <c r="E40" s="19">
        <v>6.23</v>
      </c>
      <c r="F40" s="17">
        <v>6.45</v>
      </c>
    </row>
    <row r="41" spans="1:6" x14ac:dyDescent="0.25">
      <c r="A41" s="14" t="s">
        <v>28</v>
      </c>
      <c r="B41" s="18" t="s">
        <v>4</v>
      </c>
      <c r="C41" s="16" t="s">
        <v>15</v>
      </c>
      <c r="D41" s="19">
        <v>0.47</v>
      </c>
      <c r="E41" s="19">
        <v>0.46</v>
      </c>
      <c r="F41" s="17">
        <v>0.46</v>
      </c>
    </row>
    <row r="42" spans="1:6" x14ac:dyDescent="0.25">
      <c r="A42" s="14" t="s">
        <v>29</v>
      </c>
      <c r="B42" s="18" t="s">
        <v>4</v>
      </c>
      <c r="C42" s="16" t="s">
        <v>15</v>
      </c>
      <c r="D42" s="19">
        <v>0.45</v>
      </c>
      <c r="E42" s="19">
        <v>0.43</v>
      </c>
      <c r="F42" s="17">
        <v>0.56999999999999995</v>
      </c>
    </row>
    <row r="43" spans="1:6" x14ac:dyDescent="0.25">
      <c r="A43" s="14" t="s">
        <v>30</v>
      </c>
      <c r="B43" s="18" t="s">
        <v>4</v>
      </c>
      <c r="C43" s="16" t="s">
        <v>15</v>
      </c>
      <c r="D43" s="19">
        <v>82.92</v>
      </c>
      <c r="E43" s="19">
        <v>68.95</v>
      </c>
      <c r="F43" s="17">
        <v>69.61</v>
      </c>
    </row>
    <row r="44" spans="1:6" x14ac:dyDescent="0.25">
      <c r="A44" s="20" t="s">
        <v>31</v>
      </c>
      <c r="B44" s="26" t="s">
        <v>4</v>
      </c>
      <c r="C44" s="21" t="s">
        <v>15</v>
      </c>
      <c r="D44" s="22">
        <v>10.6</v>
      </c>
      <c r="E44" s="22">
        <v>11.57</v>
      </c>
      <c r="F44" s="148">
        <v>9.9</v>
      </c>
    </row>
    <row r="46" spans="1:6" x14ac:dyDescent="0.25">
      <c r="A46" s="30" t="s">
        <v>39</v>
      </c>
      <c r="B46" s="74"/>
      <c r="C46" s="80"/>
      <c r="D46" s="80"/>
      <c r="E46" s="80"/>
      <c r="F46" s="80"/>
    </row>
    <row r="47" spans="1:6" x14ac:dyDescent="0.25">
      <c r="A47" s="9" t="s">
        <v>67</v>
      </c>
      <c r="B47" s="24" t="s">
        <v>4</v>
      </c>
      <c r="C47" s="25" t="s">
        <v>11</v>
      </c>
      <c r="D47" s="12" t="s">
        <v>51</v>
      </c>
      <c r="E47" s="12" t="s">
        <v>52</v>
      </c>
      <c r="F47" s="150">
        <v>3046.59</v>
      </c>
    </row>
    <row r="48" spans="1:6" x14ac:dyDescent="0.25">
      <c r="A48" s="14" t="s">
        <v>54</v>
      </c>
      <c r="B48" s="18" t="s">
        <v>4</v>
      </c>
      <c r="C48" s="19" t="s">
        <v>11</v>
      </c>
      <c r="D48" s="19">
        <v>0.24</v>
      </c>
      <c r="E48" s="19">
        <v>0.23</v>
      </c>
      <c r="F48" s="17">
        <v>0.21</v>
      </c>
    </row>
    <row r="49" spans="1:6" x14ac:dyDescent="0.25">
      <c r="A49" s="14" t="s">
        <v>55</v>
      </c>
      <c r="B49" s="18" t="s">
        <v>4</v>
      </c>
      <c r="C49" s="19" t="s">
        <v>11</v>
      </c>
      <c r="D49" s="19">
        <v>0.83</v>
      </c>
      <c r="E49" s="19">
        <v>0.79</v>
      </c>
      <c r="F49" s="17">
        <v>0.95</v>
      </c>
    </row>
    <row r="50" spans="1:6" x14ac:dyDescent="0.25">
      <c r="A50" s="14" t="s">
        <v>56</v>
      </c>
      <c r="B50" s="18" t="s">
        <v>4</v>
      </c>
      <c r="C50" s="19" t="s">
        <v>11</v>
      </c>
      <c r="D50" s="19">
        <v>154.59</v>
      </c>
      <c r="E50" s="19">
        <v>244.36</v>
      </c>
      <c r="F50" s="151">
        <v>99.1</v>
      </c>
    </row>
    <row r="51" spans="1:6" x14ac:dyDescent="0.25">
      <c r="A51" s="14" t="s">
        <v>57</v>
      </c>
      <c r="B51" s="18" t="s">
        <v>4</v>
      </c>
      <c r="C51" s="19" t="s">
        <v>11</v>
      </c>
      <c r="D51" s="19">
        <v>1293.21</v>
      </c>
      <c r="E51" s="19">
        <v>1510.33</v>
      </c>
      <c r="F51" s="32">
        <v>1417.81</v>
      </c>
    </row>
    <row r="52" spans="1:6" x14ac:dyDescent="0.25">
      <c r="A52" s="14" t="s">
        <v>58</v>
      </c>
      <c r="B52" s="18" t="s">
        <v>4</v>
      </c>
      <c r="C52" s="19" t="s">
        <v>11</v>
      </c>
      <c r="D52" s="19">
        <v>1888.21</v>
      </c>
      <c r="E52" s="19">
        <v>1474.12</v>
      </c>
      <c r="F52" s="32">
        <v>1528.51</v>
      </c>
    </row>
    <row r="53" spans="1:6" x14ac:dyDescent="0.25">
      <c r="A53" s="14" t="s">
        <v>53</v>
      </c>
      <c r="B53" s="18" t="s">
        <v>4</v>
      </c>
      <c r="C53" s="16" t="s">
        <v>20</v>
      </c>
      <c r="D53" s="34">
        <v>95.3</v>
      </c>
      <c r="E53" s="126">
        <v>92.4</v>
      </c>
      <c r="F53" s="17">
        <v>96.7</v>
      </c>
    </row>
    <row r="54" spans="1:6" x14ac:dyDescent="0.25">
      <c r="A54" s="20" t="s">
        <v>60</v>
      </c>
      <c r="B54" s="26" t="s">
        <v>4</v>
      </c>
      <c r="C54" s="21" t="s">
        <v>20</v>
      </c>
      <c r="D54" s="55">
        <v>0.03</v>
      </c>
      <c r="E54" s="22">
        <v>0.03</v>
      </c>
      <c r="F54" s="23">
        <v>0.04</v>
      </c>
    </row>
    <row r="55" spans="1:6" x14ac:dyDescent="0.25">
      <c r="A55" s="14"/>
      <c r="B55" s="18"/>
      <c r="C55" s="16"/>
      <c r="D55" s="19"/>
      <c r="E55" s="19"/>
      <c r="F55" s="174"/>
    </row>
    <row r="56" spans="1:6" x14ac:dyDescent="0.25">
      <c r="A56" s="9" t="s">
        <v>59</v>
      </c>
      <c r="B56" s="24" t="s">
        <v>4</v>
      </c>
      <c r="C56" s="25" t="s">
        <v>11</v>
      </c>
      <c r="D56" s="158">
        <v>1472.97</v>
      </c>
      <c r="E56" s="158">
        <v>1817.53</v>
      </c>
      <c r="F56" s="42">
        <v>1704.7</v>
      </c>
    </row>
    <row r="57" spans="1:6" ht="30" x14ac:dyDescent="0.25">
      <c r="A57" s="68" t="s">
        <v>61</v>
      </c>
      <c r="B57" s="18" t="s">
        <v>4</v>
      </c>
      <c r="C57" s="19" t="s">
        <v>11</v>
      </c>
      <c r="D57" s="130">
        <f>1168.68+1.38</f>
        <v>1170.0600000000002</v>
      </c>
      <c r="E57" s="130">
        <f>926.78+2.39</f>
        <v>929.17</v>
      </c>
      <c r="F57" s="32" t="s">
        <v>222</v>
      </c>
    </row>
    <row r="58" spans="1:6" ht="105" x14ac:dyDescent="0.25">
      <c r="A58" s="157" t="s">
        <v>223</v>
      </c>
      <c r="B58" s="18"/>
      <c r="C58" s="19"/>
      <c r="D58" s="19"/>
      <c r="E58" s="19"/>
      <c r="F58" s="32"/>
    </row>
    <row r="59" spans="1:6" ht="45" x14ac:dyDescent="0.25">
      <c r="A59" s="69" t="s">
        <v>62</v>
      </c>
      <c r="B59" s="26" t="s">
        <v>4</v>
      </c>
      <c r="C59" s="22" t="s">
        <v>11</v>
      </c>
      <c r="D59" s="160">
        <f>383.35+335.92</f>
        <v>719.27</v>
      </c>
      <c r="E59" s="160">
        <f>265.02+285.3</f>
        <v>550.31999999999994</v>
      </c>
      <c r="F59" s="23">
        <v>530.9</v>
      </c>
    </row>
    <row r="61" spans="1:6" x14ac:dyDescent="0.25">
      <c r="A61" s="30" t="s">
        <v>65</v>
      </c>
      <c r="B61" s="74"/>
      <c r="C61" s="75"/>
      <c r="D61" s="76"/>
      <c r="E61" s="76"/>
      <c r="F61" s="76"/>
    </row>
    <row r="62" spans="1:6" ht="34.5" customHeight="1" x14ac:dyDescent="0.25">
      <c r="A62" s="9" t="s">
        <v>64</v>
      </c>
      <c r="B62" s="24" t="s">
        <v>224</v>
      </c>
      <c r="C62" s="11" t="s">
        <v>15</v>
      </c>
      <c r="D62" s="188">
        <v>1854.45</v>
      </c>
      <c r="E62" s="25">
        <v>1643.2</v>
      </c>
      <c r="F62" s="165">
        <v>2338.4</v>
      </c>
    </row>
    <row r="63" spans="1:6" x14ac:dyDescent="0.25">
      <c r="A63" s="70" t="s">
        <v>63</v>
      </c>
      <c r="B63" s="18" t="s">
        <v>224</v>
      </c>
      <c r="C63" s="16" t="s">
        <v>20</v>
      </c>
      <c r="D63" s="19">
        <v>89.9</v>
      </c>
      <c r="E63" s="19">
        <v>91.6</v>
      </c>
      <c r="F63" s="17">
        <v>90.1</v>
      </c>
    </row>
    <row r="64" spans="1:6" x14ac:dyDescent="0.25">
      <c r="A64" s="142"/>
      <c r="B64" s="18"/>
      <c r="C64" s="16"/>
      <c r="D64" s="19"/>
      <c r="E64" s="19"/>
      <c r="F64" s="174"/>
    </row>
    <row r="65" spans="1:6" ht="90" x14ac:dyDescent="0.25">
      <c r="A65" s="143" t="s">
        <v>225</v>
      </c>
      <c r="B65" s="26"/>
      <c r="C65" s="21"/>
      <c r="D65" s="22"/>
      <c r="E65" s="22"/>
      <c r="F65" s="179"/>
    </row>
    <row r="66" spans="1:6" x14ac:dyDescent="0.25">
      <c r="A66" s="30" t="s">
        <v>47</v>
      </c>
      <c r="B66" s="74"/>
      <c r="C66" s="75"/>
      <c r="D66" s="76"/>
      <c r="E66" s="76"/>
      <c r="F66" s="76"/>
    </row>
    <row r="67" spans="1:6" x14ac:dyDescent="0.25">
      <c r="A67" s="9" t="s">
        <v>48</v>
      </c>
      <c r="B67" s="24" t="s">
        <v>4</v>
      </c>
      <c r="C67" s="11" t="s">
        <v>50</v>
      </c>
      <c r="D67" s="41">
        <v>22.89</v>
      </c>
      <c r="E67" s="41">
        <v>23.84</v>
      </c>
      <c r="F67" s="161">
        <v>19.809999999999999</v>
      </c>
    </row>
    <row r="68" spans="1:6" x14ac:dyDescent="0.25">
      <c r="A68" s="66" t="s">
        <v>49</v>
      </c>
      <c r="B68" s="26" t="s">
        <v>4</v>
      </c>
      <c r="C68" s="21" t="s">
        <v>50</v>
      </c>
      <c r="D68" s="45">
        <v>17.670000000000002</v>
      </c>
      <c r="E68" s="45">
        <v>15.84</v>
      </c>
      <c r="F68" s="155">
        <v>17.2</v>
      </c>
    </row>
    <row r="70" spans="1:6" x14ac:dyDescent="0.25">
      <c r="A70" s="30" t="s">
        <v>68</v>
      </c>
      <c r="B70" s="74"/>
      <c r="C70" s="75"/>
      <c r="D70" s="76"/>
      <c r="E70" s="76"/>
      <c r="F70" s="76"/>
    </row>
    <row r="71" spans="1:6" x14ac:dyDescent="0.25">
      <c r="A71" s="28" t="s">
        <v>46</v>
      </c>
      <c r="B71" s="24" t="s">
        <v>4</v>
      </c>
      <c r="C71" s="11" t="s">
        <v>43</v>
      </c>
      <c r="D71" s="25">
        <v>53.22</v>
      </c>
      <c r="E71" s="25">
        <v>49.12</v>
      </c>
      <c r="F71" s="13">
        <v>97.54</v>
      </c>
    </row>
    <row r="72" spans="1:6" x14ac:dyDescent="0.25">
      <c r="A72" s="68" t="s">
        <v>45</v>
      </c>
      <c r="B72" s="18" t="s">
        <v>4</v>
      </c>
      <c r="C72" s="16" t="s">
        <v>20</v>
      </c>
      <c r="D72" s="162">
        <v>0.69479999999999997</v>
      </c>
      <c r="E72" s="19">
        <v>0.78</v>
      </c>
      <c r="F72" s="93">
        <v>0.95</v>
      </c>
    </row>
    <row r="73" spans="1:6" x14ac:dyDescent="0.25">
      <c r="A73" s="70" t="s">
        <v>44</v>
      </c>
      <c r="B73" s="18" t="s">
        <v>4</v>
      </c>
      <c r="C73" s="16" t="s">
        <v>43</v>
      </c>
      <c r="D73" s="19">
        <v>2.5299999999999998</v>
      </c>
      <c r="E73" s="19">
        <v>2.42</v>
      </c>
      <c r="F73" s="93">
        <v>3.08</v>
      </c>
    </row>
    <row r="74" spans="1:6" ht="30" x14ac:dyDescent="0.25">
      <c r="A74" s="69" t="s">
        <v>42</v>
      </c>
      <c r="B74" s="99" t="s">
        <v>41</v>
      </c>
      <c r="C74" s="21" t="s">
        <v>40</v>
      </c>
      <c r="D74" s="22">
        <v>14.6</v>
      </c>
      <c r="E74" s="22">
        <v>12.4</v>
      </c>
      <c r="F74" s="23">
        <v>23.9</v>
      </c>
    </row>
    <row r="75" spans="1:6" x14ac:dyDescent="0.25">
      <c r="A75" s="35"/>
    </row>
    <row r="76" spans="1:6" x14ac:dyDescent="0.25">
      <c r="A76" s="30" t="s">
        <v>197</v>
      </c>
      <c r="B76" s="77"/>
      <c r="C76" s="78"/>
      <c r="D76" s="79"/>
      <c r="E76" s="79"/>
      <c r="F76" s="79"/>
    </row>
    <row r="77" spans="1:6" ht="45.75" customHeight="1" x14ac:dyDescent="0.25">
      <c r="A77" s="28" t="s">
        <v>72</v>
      </c>
      <c r="B77" s="97" t="s">
        <v>201</v>
      </c>
      <c r="C77" s="62"/>
      <c r="D77" s="25"/>
      <c r="E77" s="25"/>
      <c r="F77" s="138"/>
    </row>
    <row r="78" spans="1:6" ht="48.75" customHeight="1" x14ac:dyDescent="0.25">
      <c r="A78" s="68" t="s">
        <v>73</v>
      </c>
      <c r="B78" s="98" t="s">
        <v>211</v>
      </c>
      <c r="C78" s="82"/>
      <c r="D78" s="19"/>
      <c r="E78" s="19"/>
      <c r="F78" s="106"/>
    </row>
    <row r="79" spans="1:6" x14ac:dyDescent="0.25">
      <c r="A79" s="36"/>
      <c r="B79" s="36"/>
      <c r="C79" s="16"/>
      <c r="D79" s="19"/>
      <c r="E79" s="19"/>
    </row>
    <row r="80" spans="1:6" x14ac:dyDescent="0.25">
      <c r="A80" s="30" t="s">
        <v>75</v>
      </c>
      <c r="B80" s="77"/>
      <c r="C80" s="78"/>
      <c r="D80" s="79"/>
      <c r="E80" s="79"/>
    </row>
    <row r="81" spans="1:5" ht="92.25" customHeight="1" x14ac:dyDescent="0.25">
      <c r="A81" s="115" t="s">
        <v>74</v>
      </c>
      <c r="B81" s="113" t="s">
        <v>213</v>
      </c>
      <c r="C81" s="50"/>
      <c r="D81" s="25"/>
      <c r="E81" s="13"/>
    </row>
    <row r="82" spans="1:5" ht="69.75" customHeight="1" x14ac:dyDescent="0.25">
      <c r="A82" s="143" t="s">
        <v>194</v>
      </c>
      <c r="B82" s="26"/>
      <c r="C82" s="21"/>
      <c r="D82" s="22"/>
      <c r="E82" s="23"/>
    </row>
    <row r="83" spans="1:5" x14ac:dyDescent="0.25">
      <c r="A83" s="63"/>
    </row>
    <row r="84" spans="1:5" ht="135" x14ac:dyDescent="0.25">
      <c r="A84" s="5" t="s">
        <v>212</v>
      </c>
    </row>
    <row r="85" spans="1:5" x14ac:dyDescent="0.25">
      <c r="A8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30"/>
  <sheetViews>
    <sheetView zoomScale="85" zoomScaleNormal="85" workbookViewId="0">
      <selection activeCell="I22" sqref="I22"/>
    </sheetView>
  </sheetViews>
  <sheetFormatPr defaultRowHeight="15" x14ac:dyDescent="0.25"/>
  <cols>
    <col min="1" max="1" width="66" customWidth="1"/>
    <col min="2" max="2" width="26.5703125" customWidth="1"/>
    <col min="3" max="3" width="24.85546875" style="2" customWidth="1"/>
    <col min="4" max="4" width="14" style="2" customWidth="1"/>
    <col min="5" max="5" width="16.85546875" style="2" customWidth="1"/>
    <col min="6" max="6" width="14.28515625" customWidth="1"/>
  </cols>
  <sheetData>
    <row r="1" spans="1:6" x14ac:dyDescent="0.25">
      <c r="B1" s="4" t="s">
        <v>2</v>
      </c>
      <c r="C1" s="1" t="s">
        <v>69</v>
      </c>
    </row>
    <row r="2" spans="1:6" x14ac:dyDescent="0.25">
      <c r="B2" s="4"/>
      <c r="C2" s="1"/>
      <c r="D2" s="3">
        <v>2019</v>
      </c>
      <c r="E2" s="3">
        <v>2020</v>
      </c>
      <c r="F2" s="3">
        <v>2021</v>
      </c>
    </row>
    <row r="3" spans="1:6" x14ac:dyDescent="0.25">
      <c r="A3" s="30" t="s">
        <v>93</v>
      </c>
      <c r="B3" s="74"/>
      <c r="C3" s="75"/>
      <c r="D3" s="76"/>
      <c r="E3" s="76"/>
      <c r="F3" s="76"/>
    </row>
    <row r="4" spans="1:6" x14ac:dyDescent="0.25">
      <c r="A4" s="9" t="s">
        <v>214</v>
      </c>
      <c r="B4" s="102" t="s">
        <v>4</v>
      </c>
      <c r="C4" s="41" t="s">
        <v>76</v>
      </c>
      <c r="D4" s="158">
        <v>2857.4</v>
      </c>
      <c r="E4" s="158">
        <v>2590.8000000000002</v>
      </c>
      <c r="F4" s="165">
        <v>3102.5</v>
      </c>
    </row>
    <row r="5" spans="1:6" ht="60" x14ac:dyDescent="0.25">
      <c r="A5" s="68" t="s">
        <v>215</v>
      </c>
      <c r="B5" s="103"/>
      <c r="C5" s="33"/>
      <c r="D5" s="33"/>
      <c r="E5" s="33"/>
      <c r="F5" s="17"/>
    </row>
    <row r="6" spans="1:6" ht="45" x14ac:dyDescent="0.25">
      <c r="A6" s="68" t="s">
        <v>216</v>
      </c>
      <c r="B6" s="103" t="s">
        <v>4</v>
      </c>
      <c r="C6" s="33"/>
      <c r="D6" s="33"/>
      <c r="E6" s="33"/>
      <c r="F6" s="17"/>
    </row>
    <row r="7" spans="1:6" x14ac:dyDescent="0.25">
      <c r="A7" s="14" t="s">
        <v>80</v>
      </c>
      <c r="B7" s="103" t="s">
        <v>4</v>
      </c>
      <c r="C7" s="33" t="s">
        <v>217</v>
      </c>
      <c r="D7" s="159">
        <v>39968.999900000003</v>
      </c>
      <c r="E7" s="159">
        <v>36182.4067</v>
      </c>
      <c r="F7" s="166">
        <v>38422.954299999998</v>
      </c>
    </row>
    <row r="8" spans="1:6" x14ac:dyDescent="0.25">
      <c r="A8" s="14" t="s">
        <v>81</v>
      </c>
      <c r="B8" s="103" t="s">
        <v>4</v>
      </c>
      <c r="C8" s="33" t="s">
        <v>76</v>
      </c>
      <c r="D8" s="159">
        <v>188.3755754</v>
      </c>
      <c r="E8" s="159">
        <v>180.96852720000001</v>
      </c>
      <c r="F8" s="166">
        <v>182.59694189999999</v>
      </c>
    </row>
    <row r="9" spans="1:6" x14ac:dyDescent="0.25">
      <c r="A9" s="70" t="s">
        <v>77</v>
      </c>
      <c r="B9" s="103" t="s">
        <v>4</v>
      </c>
      <c r="C9" s="33" t="s">
        <v>76</v>
      </c>
      <c r="D9" s="163">
        <v>3616.1</v>
      </c>
      <c r="E9" s="163">
        <v>3287.5</v>
      </c>
      <c r="F9" s="167">
        <v>3917</v>
      </c>
    </row>
    <row r="10" spans="1:6" x14ac:dyDescent="0.25">
      <c r="A10" s="104" t="s">
        <v>78</v>
      </c>
      <c r="B10" s="103" t="s">
        <v>4</v>
      </c>
      <c r="C10" s="33" t="s">
        <v>76</v>
      </c>
      <c r="D10" s="159">
        <v>3148.9</v>
      </c>
      <c r="E10" s="159">
        <v>2811.9</v>
      </c>
      <c r="F10" s="166">
        <v>3409.3</v>
      </c>
    </row>
    <row r="11" spans="1:6" x14ac:dyDescent="0.25">
      <c r="A11" s="104" t="s">
        <v>79</v>
      </c>
      <c r="B11" s="103" t="s">
        <v>4</v>
      </c>
      <c r="C11" s="33" t="s">
        <v>76</v>
      </c>
      <c r="D11" s="130">
        <v>144</v>
      </c>
      <c r="E11" s="19">
        <v>108.4</v>
      </c>
      <c r="F11" s="17">
        <v>100.3</v>
      </c>
    </row>
    <row r="12" spans="1:6" x14ac:dyDescent="0.25">
      <c r="A12" s="104" t="s">
        <v>218</v>
      </c>
      <c r="B12" s="103" t="s">
        <v>4</v>
      </c>
      <c r="C12" s="33" t="s">
        <v>76</v>
      </c>
      <c r="D12" s="19">
        <v>323.2</v>
      </c>
      <c r="E12" s="19">
        <v>367.2</v>
      </c>
      <c r="F12" s="17">
        <v>407.4</v>
      </c>
    </row>
    <row r="13" spans="1:6" x14ac:dyDescent="0.25">
      <c r="A13" s="104"/>
      <c r="B13" s="103"/>
      <c r="C13" s="33"/>
      <c r="D13" s="19"/>
      <c r="E13" s="19"/>
      <c r="F13" s="17"/>
    </row>
    <row r="14" spans="1:6" x14ac:dyDescent="0.25">
      <c r="A14" s="70" t="s">
        <v>82</v>
      </c>
      <c r="B14" s="103" t="s">
        <v>4</v>
      </c>
      <c r="C14" s="33" t="s">
        <v>76</v>
      </c>
      <c r="D14" s="19">
        <v>136.69999999999999</v>
      </c>
      <c r="E14" s="19">
        <v>134.4</v>
      </c>
      <c r="F14" s="17">
        <v>167.4</v>
      </c>
    </row>
    <row r="15" spans="1:6" ht="105" x14ac:dyDescent="0.25">
      <c r="A15" s="164" t="s">
        <v>219</v>
      </c>
      <c r="B15" s="103"/>
      <c r="C15" s="33"/>
      <c r="D15" s="19"/>
      <c r="E15" s="19"/>
      <c r="F15" s="17"/>
    </row>
    <row r="16" spans="1:6" ht="45" x14ac:dyDescent="0.25">
      <c r="A16" s="68" t="s">
        <v>92</v>
      </c>
      <c r="B16" s="103" t="s">
        <v>83</v>
      </c>
      <c r="C16" s="19"/>
      <c r="D16" s="19"/>
      <c r="E16" s="19"/>
      <c r="F16" s="17"/>
    </row>
    <row r="17" spans="1:6" x14ac:dyDescent="0.25">
      <c r="A17" s="107" t="s">
        <v>85</v>
      </c>
      <c r="B17" s="106"/>
      <c r="C17" s="19" t="s">
        <v>84</v>
      </c>
      <c r="D17" s="19">
        <v>19.989999999999998</v>
      </c>
      <c r="E17" s="19">
        <v>20.99</v>
      </c>
      <c r="F17" s="17">
        <v>23.13</v>
      </c>
    </row>
    <row r="18" spans="1:6" x14ac:dyDescent="0.25">
      <c r="A18" s="107" t="s">
        <v>87</v>
      </c>
      <c r="B18" s="106"/>
      <c r="C18" s="19" t="s">
        <v>86</v>
      </c>
      <c r="D18" s="19">
        <v>26.97</v>
      </c>
      <c r="E18" s="19">
        <v>24.86</v>
      </c>
      <c r="F18" s="17">
        <v>28.34</v>
      </c>
    </row>
    <row r="19" spans="1:6" x14ac:dyDescent="0.25">
      <c r="A19" s="107" t="s">
        <v>88</v>
      </c>
      <c r="B19" s="106"/>
      <c r="C19" s="19" t="s">
        <v>89</v>
      </c>
      <c r="D19" s="19">
        <v>8.1999999999999993</v>
      </c>
      <c r="E19" s="19">
        <v>7.04</v>
      </c>
      <c r="F19" s="17">
        <v>7.74</v>
      </c>
    </row>
    <row r="20" spans="1:6" x14ac:dyDescent="0.25">
      <c r="A20" s="108" t="s">
        <v>91</v>
      </c>
      <c r="B20" s="109"/>
      <c r="C20" s="22" t="s">
        <v>90</v>
      </c>
      <c r="D20" s="22">
        <v>50.53</v>
      </c>
      <c r="E20" s="22">
        <v>50.45</v>
      </c>
      <c r="F20" s="23">
        <v>49.75</v>
      </c>
    </row>
    <row r="21" spans="1:6" x14ac:dyDescent="0.25">
      <c r="F21" s="2"/>
    </row>
    <row r="22" spans="1:6" x14ac:dyDescent="0.25">
      <c r="A22" s="30" t="s">
        <v>197</v>
      </c>
      <c r="B22" s="73"/>
      <c r="C22" s="76"/>
      <c r="D22" s="76"/>
      <c r="E22" s="76"/>
      <c r="F22" s="76"/>
    </row>
    <row r="23" spans="1:6" ht="44.25" customHeight="1" x14ac:dyDescent="0.25">
      <c r="A23" s="110" t="s">
        <v>94</v>
      </c>
      <c r="B23" s="111" t="s">
        <v>202</v>
      </c>
      <c r="C23" s="112"/>
      <c r="D23" s="38"/>
      <c r="E23" s="64"/>
      <c r="F23" s="2"/>
    </row>
    <row r="24" spans="1:6" x14ac:dyDescent="0.25">
      <c r="F24" s="2"/>
    </row>
    <row r="25" spans="1:6" x14ac:dyDescent="0.25">
      <c r="A25" s="30" t="s">
        <v>75</v>
      </c>
      <c r="B25" s="73"/>
      <c r="C25" s="76"/>
      <c r="D25" s="76"/>
      <c r="E25" s="76"/>
      <c r="F25" s="2"/>
    </row>
    <row r="26" spans="1:6" ht="117.75" customHeight="1" x14ac:dyDescent="0.25">
      <c r="A26" s="9" t="s">
        <v>95</v>
      </c>
      <c r="B26" s="113" t="s">
        <v>220</v>
      </c>
      <c r="C26" s="25"/>
      <c r="D26" s="25"/>
      <c r="E26" s="13"/>
      <c r="F26" s="2"/>
    </row>
    <row r="27" spans="1:6" x14ac:dyDescent="0.25">
      <c r="A27" s="114" t="s">
        <v>193</v>
      </c>
      <c r="B27" s="109"/>
      <c r="C27" s="22"/>
      <c r="D27" s="22"/>
      <c r="E27" s="23"/>
      <c r="F27" s="2"/>
    </row>
    <row r="28" spans="1:6" x14ac:dyDescent="0.25">
      <c r="A28" s="81"/>
    </row>
    <row r="29" spans="1:6" ht="90" x14ac:dyDescent="0.25">
      <c r="A29" s="168" t="s">
        <v>226</v>
      </c>
    </row>
    <row r="30" spans="1:6" x14ac:dyDescent="0.25">
      <c r="A30" s="84"/>
    </row>
  </sheetData>
  <hyperlinks>
    <hyperlink ref="A27" r:id="rId1"/>
    <hyperlink ref="B23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64"/>
  <sheetViews>
    <sheetView zoomScale="85" zoomScaleNormal="85" workbookViewId="0">
      <selection activeCell="B55" sqref="B55"/>
    </sheetView>
  </sheetViews>
  <sheetFormatPr defaultRowHeight="15" x14ac:dyDescent="0.25"/>
  <cols>
    <col min="1" max="1" width="54.85546875" customWidth="1"/>
    <col min="2" max="2" width="29.7109375" style="2" customWidth="1"/>
  </cols>
  <sheetData>
    <row r="1" spans="1:5" x14ac:dyDescent="0.25">
      <c r="B1" s="1" t="s">
        <v>69</v>
      </c>
      <c r="C1" s="2"/>
      <c r="D1" s="2"/>
    </row>
    <row r="2" spans="1:5" x14ac:dyDescent="0.25">
      <c r="B2" s="1"/>
      <c r="C2" s="3">
        <v>2019</v>
      </c>
      <c r="D2" s="3">
        <v>2020</v>
      </c>
      <c r="E2" s="3">
        <v>2021</v>
      </c>
    </row>
    <row r="3" spans="1:5" x14ac:dyDescent="0.25">
      <c r="A3" s="30" t="s">
        <v>96</v>
      </c>
      <c r="B3" s="79"/>
      <c r="C3" s="30"/>
      <c r="D3" s="30"/>
      <c r="E3" s="30"/>
    </row>
    <row r="4" spans="1:5" x14ac:dyDescent="0.25">
      <c r="A4" s="116" t="s">
        <v>103</v>
      </c>
      <c r="B4" s="25" t="s">
        <v>111</v>
      </c>
      <c r="C4" s="25">
        <v>11</v>
      </c>
      <c r="D4" s="25">
        <v>11</v>
      </c>
      <c r="E4" s="13">
        <v>11</v>
      </c>
    </row>
    <row r="5" spans="1:5" x14ac:dyDescent="0.25">
      <c r="A5" s="14" t="s">
        <v>107</v>
      </c>
      <c r="B5" s="19" t="s">
        <v>111</v>
      </c>
      <c r="C5" s="19">
        <v>3</v>
      </c>
      <c r="D5" s="19">
        <v>2</v>
      </c>
      <c r="E5" s="17">
        <v>2</v>
      </c>
    </row>
    <row r="6" spans="1:5" x14ac:dyDescent="0.25">
      <c r="A6" s="105" t="s">
        <v>107</v>
      </c>
      <c r="B6" s="117" t="s">
        <v>20</v>
      </c>
      <c r="C6" s="118">
        <v>27</v>
      </c>
      <c r="D6" s="117">
        <v>18</v>
      </c>
      <c r="E6" s="169">
        <v>18</v>
      </c>
    </row>
    <row r="7" spans="1:5" x14ac:dyDescent="0.25">
      <c r="A7" s="14" t="s">
        <v>108</v>
      </c>
      <c r="B7" s="19" t="s">
        <v>111</v>
      </c>
      <c r="C7" s="19">
        <v>5</v>
      </c>
      <c r="D7" s="19">
        <v>6</v>
      </c>
      <c r="E7" s="93">
        <v>6</v>
      </c>
    </row>
    <row r="8" spans="1:5" x14ac:dyDescent="0.25">
      <c r="A8" s="105" t="s">
        <v>108</v>
      </c>
      <c r="B8" s="117" t="s">
        <v>20</v>
      </c>
      <c r="C8" s="118">
        <v>46</v>
      </c>
      <c r="D8" s="117">
        <v>55</v>
      </c>
      <c r="E8" s="119">
        <v>55</v>
      </c>
    </row>
    <row r="9" spans="1:5" x14ac:dyDescent="0.25">
      <c r="A9" s="14" t="s">
        <v>109</v>
      </c>
      <c r="B9" s="19" t="s">
        <v>111</v>
      </c>
      <c r="C9" s="19">
        <v>3</v>
      </c>
      <c r="D9" s="19">
        <v>3</v>
      </c>
      <c r="E9" s="17">
        <v>3</v>
      </c>
    </row>
    <row r="10" spans="1:5" x14ac:dyDescent="0.25">
      <c r="A10" s="105" t="s">
        <v>109</v>
      </c>
      <c r="B10" s="117" t="s">
        <v>20</v>
      </c>
      <c r="C10" s="117">
        <v>27</v>
      </c>
      <c r="D10" s="117">
        <v>27</v>
      </c>
      <c r="E10" s="119">
        <v>27</v>
      </c>
    </row>
    <row r="11" spans="1:5" x14ac:dyDescent="0.25">
      <c r="A11" s="14" t="s">
        <v>105</v>
      </c>
      <c r="B11" s="19" t="s">
        <v>112</v>
      </c>
      <c r="C11" s="34">
        <v>55</v>
      </c>
      <c r="D11" s="19">
        <v>62</v>
      </c>
      <c r="E11" s="17">
        <v>63</v>
      </c>
    </row>
    <row r="12" spans="1:5" x14ac:dyDescent="0.25">
      <c r="A12" s="14" t="s">
        <v>106</v>
      </c>
      <c r="B12" s="19" t="s">
        <v>112</v>
      </c>
      <c r="C12" s="34">
        <v>13</v>
      </c>
      <c r="D12" s="19">
        <v>5</v>
      </c>
      <c r="E12" s="17">
        <v>10</v>
      </c>
    </row>
    <row r="13" spans="1:5" x14ac:dyDescent="0.25">
      <c r="A13" s="20" t="s">
        <v>110</v>
      </c>
      <c r="B13" s="22" t="s">
        <v>20</v>
      </c>
      <c r="C13" s="55">
        <v>99</v>
      </c>
      <c r="D13" s="153">
        <v>98</v>
      </c>
      <c r="E13" s="23">
        <v>100</v>
      </c>
    </row>
    <row r="14" spans="1:5" x14ac:dyDescent="0.25">
      <c r="A14" s="120" t="s">
        <v>97</v>
      </c>
      <c r="B14" s="121"/>
      <c r="C14" s="122"/>
      <c r="D14" s="122"/>
      <c r="E14" s="122"/>
    </row>
    <row r="15" spans="1:5" x14ac:dyDescent="0.25">
      <c r="A15" s="9" t="s">
        <v>101</v>
      </c>
      <c r="B15" s="25"/>
      <c r="C15" s="25"/>
      <c r="D15" s="25"/>
      <c r="E15" s="13"/>
    </row>
    <row r="16" spans="1:5" x14ac:dyDescent="0.25">
      <c r="A16" s="14" t="s">
        <v>115</v>
      </c>
      <c r="B16" s="19" t="s">
        <v>111</v>
      </c>
      <c r="C16" s="19">
        <v>3</v>
      </c>
      <c r="D16" s="19">
        <v>3</v>
      </c>
      <c r="E16" s="17">
        <v>3</v>
      </c>
    </row>
    <row r="17" spans="1:5" x14ac:dyDescent="0.25">
      <c r="A17" s="14" t="s">
        <v>109</v>
      </c>
      <c r="B17" s="19" t="s">
        <v>111</v>
      </c>
      <c r="C17" s="19">
        <v>2</v>
      </c>
      <c r="D17" s="19">
        <v>2</v>
      </c>
      <c r="E17" s="17">
        <v>2</v>
      </c>
    </row>
    <row r="18" spans="1:5" x14ac:dyDescent="0.25">
      <c r="A18" s="105" t="s">
        <v>109</v>
      </c>
      <c r="B18" s="117" t="s">
        <v>20</v>
      </c>
      <c r="C18" s="117">
        <v>67</v>
      </c>
      <c r="D18" s="117">
        <v>67</v>
      </c>
      <c r="E18" s="119">
        <v>67</v>
      </c>
    </row>
    <row r="19" spans="1:5" x14ac:dyDescent="0.25">
      <c r="A19" s="14" t="s">
        <v>113</v>
      </c>
      <c r="B19" s="19"/>
      <c r="C19" s="19" t="s">
        <v>116</v>
      </c>
      <c r="D19" s="19" t="s">
        <v>116</v>
      </c>
      <c r="E19" s="17" t="s">
        <v>116</v>
      </c>
    </row>
    <row r="20" spans="1:5" x14ac:dyDescent="0.25">
      <c r="A20" s="14" t="s">
        <v>104</v>
      </c>
      <c r="B20" s="19" t="s">
        <v>112</v>
      </c>
      <c r="C20" s="34">
        <v>9</v>
      </c>
      <c r="D20" s="19">
        <v>12</v>
      </c>
      <c r="E20" s="17">
        <v>12</v>
      </c>
    </row>
    <row r="21" spans="1:5" ht="30" x14ac:dyDescent="0.25">
      <c r="A21" s="107" t="s">
        <v>228</v>
      </c>
      <c r="B21" s="19" t="s">
        <v>112</v>
      </c>
      <c r="C21" s="34" t="s">
        <v>117</v>
      </c>
      <c r="D21" s="19">
        <v>17</v>
      </c>
      <c r="E21" s="17">
        <v>42</v>
      </c>
    </row>
    <row r="22" spans="1:5" ht="38.25" customHeight="1" x14ac:dyDescent="0.25">
      <c r="A22" s="68" t="s">
        <v>102</v>
      </c>
      <c r="B22" s="123"/>
      <c r="C22" s="19"/>
      <c r="D22" s="19"/>
      <c r="E22" s="17"/>
    </row>
    <row r="23" spans="1:5" x14ac:dyDescent="0.25">
      <c r="A23" s="14" t="s">
        <v>115</v>
      </c>
      <c r="B23" s="19" t="s">
        <v>111</v>
      </c>
      <c r="C23" s="19">
        <v>3</v>
      </c>
      <c r="D23" s="19">
        <v>3</v>
      </c>
      <c r="E23" s="17">
        <v>3</v>
      </c>
    </row>
    <row r="24" spans="1:5" x14ac:dyDescent="0.25">
      <c r="A24" s="14" t="s">
        <v>109</v>
      </c>
      <c r="B24" s="19" t="s">
        <v>111</v>
      </c>
      <c r="C24" s="19">
        <v>2</v>
      </c>
      <c r="D24" s="19">
        <v>2</v>
      </c>
      <c r="E24" s="17">
        <v>2</v>
      </c>
    </row>
    <row r="25" spans="1:5" x14ac:dyDescent="0.25">
      <c r="A25" s="105" t="s">
        <v>109</v>
      </c>
      <c r="B25" s="117" t="s">
        <v>20</v>
      </c>
      <c r="C25" s="117">
        <v>67</v>
      </c>
      <c r="D25" s="117">
        <v>67</v>
      </c>
      <c r="E25" s="119">
        <v>67</v>
      </c>
    </row>
    <row r="26" spans="1:5" x14ac:dyDescent="0.25">
      <c r="A26" s="14" t="s">
        <v>113</v>
      </c>
      <c r="B26" s="19"/>
      <c r="C26" s="19" t="s">
        <v>114</v>
      </c>
      <c r="D26" s="19" t="s">
        <v>114</v>
      </c>
      <c r="E26" s="17" t="s">
        <v>114</v>
      </c>
    </row>
    <row r="27" spans="1:5" x14ac:dyDescent="0.25">
      <c r="A27" s="14" t="s">
        <v>104</v>
      </c>
      <c r="B27" s="19" t="s">
        <v>112</v>
      </c>
      <c r="C27" s="34">
        <v>16</v>
      </c>
      <c r="D27" s="19">
        <v>8</v>
      </c>
      <c r="E27" s="17">
        <v>12</v>
      </c>
    </row>
    <row r="28" spans="1:5" ht="30" x14ac:dyDescent="0.25">
      <c r="A28" s="68" t="s">
        <v>227</v>
      </c>
      <c r="B28" s="19"/>
      <c r="C28" s="34"/>
      <c r="D28" s="19"/>
      <c r="E28" s="17"/>
    </row>
    <row r="29" spans="1:5" x14ac:dyDescent="0.25">
      <c r="A29" s="14" t="s">
        <v>115</v>
      </c>
      <c r="B29" s="19" t="s">
        <v>111</v>
      </c>
      <c r="C29" s="61" t="s">
        <v>71</v>
      </c>
      <c r="D29" s="85" t="s">
        <v>71</v>
      </c>
      <c r="E29" s="17">
        <v>3</v>
      </c>
    </row>
    <row r="30" spans="1:5" x14ac:dyDescent="0.25">
      <c r="A30" s="14" t="s">
        <v>109</v>
      </c>
      <c r="B30" s="19" t="s">
        <v>111</v>
      </c>
      <c r="C30" s="61" t="s">
        <v>71</v>
      </c>
      <c r="D30" s="85" t="s">
        <v>71</v>
      </c>
      <c r="E30" s="17">
        <v>0</v>
      </c>
    </row>
    <row r="31" spans="1:5" x14ac:dyDescent="0.25">
      <c r="A31" s="105" t="s">
        <v>109</v>
      </c>
      <c r="B31" s="117" t="s">
        <v>20</v>
      </c>
      <c r="C31" s="61" t="s">
        <v>71</v>
      </c>
      <c r="D31" s="85" t="s">
        <v>71</v>
      </c>
      <c r="E31" s="17">
        <v>0</v>
      </c>
    </row>
    <row r="32" spans="1:5" x14ac:dyDescent="0.25">
      <c r="A32" s="14" t="s">
        <v>113</v>
      </c>
      <c r="B32" s="19"/>
      <c r="C32" s="61" t="s">
        <v>71</v>
      </c>
      <c r="D32" s="85" t="s">
        <v>71</v>
      </c>
      <c r="E32" s="17" t="s">
        <v>114</v>
      </c>
    </row>
    <row r="33" spans="1:5" x14ac:dyDescent="0.25">
      <c r="A33" s="20" t="s">
        <v>104</v>
      </c>
      <c r="B33" s="22"/>
      <c r="C33" s="170" t="s">
        <v>71</v>
      </c>
      <c r="D33" s="171" t="s">
        <v>71</v>
      </c>
      <c r="E33" s="23">
        <v>2</v>
      </c>
    </row>
    <row r="34" spans="1:5" x14ac:dyDescent="0.25">
      <c r="A34" s="120" t="s">
        <v>98</v>
      </c>
      <c r="B34" s="124"/>
      <c r="C34" s="124"/>
      <c r="D34" s="124"/>
      <c r="E34" s="124"/>
    </row>
    <row r="35" spans="1:5" x14ac:dyDescent="0.25">
      <c r="A35" s="116" t="s">
        <v>99</v>
      </c>
      <c r="B35" s="25" t="s">
        <v>111</v>
      </c>
      <c r="C35" s="25">
        <v>14</v>
      </c>
      <c r="D35" s="25">
        <v>14</v>
      </c>
      <c r="E35" s="13">
        <v>14</v>
      </c>
    </row>
    <row r="36" spans="1:5" x14ac:dyDescent="0.25">
      <c r="A36" s="14" t="s">
        <v>100</v>
      </c>
      <c r="B36" s="19" t="s">
        <v>111</v>
      </c>
      <c r="C36" s="19">
        <v>3</v>
      </c>
      <c r="D36" s="19">
        <v>2</v>
      </c>
      <c r="E36" s="17">
        <v>2</v>
      </c>
    </row>
    <row r="37" spans="1:5" x14ac:dyDescent="0.25">
      <c r="A37" s="105" t="s">
        <v>100</v>
      </c>
      <c r="B37" s="117" t="s">
        <v>20</v>
      </c>
      <c r="C37" s="117">
        <v>22</v>
      </c>
      <c r="D37" s="117">
        <v>14</v>
      </c>
      <c r="E37" s="17">
        <v>14</v>
      </c>
    </row>
    <row r="38" spans="1:5" x14ac:dyDescent="0.25">
      <c r="A38" s="14" t="s">
        <v>105</v>
      </c>
      <c r="B38" s="19" t="s">
        <v>112</v>
      </c>
      <c r="C38" s="19">
        <v>22</v>
      </c>
      <c r="D38" s="19">
        <v>29</v>
      </c>
      <c r="E38" s="17">
        <v>25</v>
      </c>
    </row>
    <row r="39" spans="1:5" x14ac:dyDescent="0.25">
      <c r="A39" s="20" t="s">
        <v>106</v>
      </c>
      <c r="B39" s="22" t="s">
        <v>112</v>
      </c>
      <c r="C39" s="22">
        <v>11</v>
      </c>
      <c r="D39" s="22">
        <v>15</v>
      </c>
      <c r="E39" s="23">
        <v>15</v>
      </c>
    </row>
    <row r="40" spans="1:5" x14ac:dyDescent="0.25">
      <c r="B40"/>
      <c r="C40" s="2"/>
      <c r="D40" s="2"/>
    </row>
    <row r="41" spans="1:5" x14ac:dyDescent="0.25">
      <c r="A41" s="30" t="s">
        <v>129</v>
      </c>
      <c r="B41" s="73"/>
      <c r="C41" s="76"/>
      <c r="D41" s="76"/>
      <c r="E41" s="76"/>
    </row>
    <row r="42" spans="1:5" x14ac:dyDescent="0.25">
      <c r="A42" s="71" t="s">
        <v>119</v>
      </c>
      <c r="B42" s="100" t="s">
        <v>229</v>
      </c>
      <c r="C42" s="7"/>
      <c r="D42" s="7"/>
    </row>
    <row r="43" spans="1:5" ht="21" customHeight="1" x14ac:dyDescent="0.25">
      <c r="A43" s="71" t="s">
        <v>123</v>
      </c>
      <c r="B43" s="101" t="s">
        <v>230</v>
      </c>
    </row>
    <row r="44" spans="1:5" ht="22.5" customHeight="1" x14ac:dyDescent="0.25">
      <c r="A44" s="71" t="s">
        <v>124</v>
      </c>
      <c r="B44" s="101" t="s">
        <v>231</v>
      </c>
    </row>
    <row r="45" spans="1:5" ht="18" customHeight="1" x14ac:dyDescent="0.25">
      <c r="A45" s="71" t="s">
        <v>125</v>
      </c>
      <c r="B45" s="101" t="s">
        <v>232</v>
      </c>
    </row>
    <row r="46" spans="1:5" ht="33.75" customHeight="1" x14ac:dyDescent="0.25">
      <c r="A46" s="72" t="s">
        <v>126</v>
      </c>
      <c r="B46" s="101" t="s">
        <v>233</v>
      </c>
    </row>
    <row r="47" spans="1:5" ht="33.75" customHeight="1" x14ac:dyDescent="0.25">
      <c r="A47" s="72" t="s">
        <v>234</v>
      </c>
      <c r="B47" s="101" t="s">
        <v>235</v>
      </c>
    </row>
    <row r="48" spans="1:5" ht="24.75" customHeight="1" x14ac:dyDescent="0.25">
      <c r="A48" s="71" t="s">
        <v>127</v>
      </c>
      <c r="B48" s="101" t="s">
        <v>203</v>
      </c>
    </row>
    <row r="49" spans="1:4" ht="22.5" customHeight="1" x14ac:dyDescent="0.25">
      <c r="A49" s="71" t="s">
        <v>118</v>
      </c>
      <c r="B49" s="100" t="s">
        <v>204</v>
      </c>
      <c r="C49" s="7"/>
      <c r="D49" s="7"/>
    </row>
    <row r="50" spans="1:4" ht="24.75" customHeight="1" x14ac:dyDescent="0.25">
      <c r="A50" s="71" t="s">
        <v>237</v>
      </c>
      <c r="B50" s="101" t="s">
        <v>205</v>
      </c>
    </row>
    <row r="51" spans="1:4" x14ac:dyDescent="0.25">
      <c r="A51" s="71" t="s">
        <v>121</v>
      </c>
      <c r="B51" s="101" t="s">
        <v>236</v>
      </c>
    </row>
    <row r="52" spans="1:4" x14ac:dyDescent="0.25">
      <c r="A52" s="71" t="s">
        <v>238</v>
      </c>
      <c r="B52" s="101" t="s">
        <v>206</v>
      </c>
    </row>
    <row r="53" spans="1:4" ht="30" x14ac:dyDescent="0.25">
      <c r="A53" s="72" t="s">
        <v>122</v>
      </c>
      <c r="B53" s="101" t="s">
        <v>128</v>
      </c>
    </row>
    <row r="54" spans="1:4" x14ac:dyDescent="0.25">
      <c r="B54" s="47"/>
    </row>
    <row r="55" spans="1:4" x14ac:dyDescent="0.25">
      <c r="B55" s="47"/>
    </row>
    <row r="56" spans="1:4" x14ac:dyDescent="0.25">
      <c r="B56" s="47"/>
    </row>
    <row r="57" spans="1:4" x14ac:dyDescent="0.25">
      <c r="B57" s="47"/>
    </row>
    <row r="58" spans="1:4" x14ac:dyDescent="0.25">
      <c r="B58" s="47"/>
    </row>
    <row r="59" spans="1:4" x14ac:dyDescent="0.25">
      <c r="B59" s="47"/>
    </row>
    <row r="60" spans="1:4" x14ac:dyDescent="0.25">
      <c r="B60" s="47"/>
    </row>
    <row r="61" spans="1:4" x14ac:dyDescent="0.25">
      <c r="B61" s="47"/>
    </row>
    <row r="62" spans="1:4" x14ac:dyDescent="0.25">
      <c r="B62" s="47"/>
    </row>
    <row r="63" spans="1:4" x14ac:dyDescent="0.25">
      <c r="B63" s="47"/>
    </row>
    <row r="64" spans="1:4" x14ac:dyDescent="0.25">
      <c r="B64" s="47"/>
    </row>
  </sheetData>
  <hyperlinks>
    <hyperlink ref="B49" r:id="rId1"/>
    <hyperlink ref="B50" r:id="rId2"/>
    <hyperlink ref="B52" r:id="rId3"/>
    <hyperlink ref="B53" r:id="rId4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22"/>
  <sheetViews>
    <sheetView zoomScale="85" zoomScaleNormal="85" workbookViewId="0">
      <selection activeCell="B70" sqref="B70"/>
    </sheetView>
  </sheetViews>
  <sheetFormatPr defaultRowHeight="15" x14ac:dyDescent="0.25"/>
  <cols>
    <col min="1" max="1" width="72" customWidth="1"/>
    <col min="2" max="2" width="32.28515625" customWidth="1"/>
    <col min="3" max="3" width="22.85546875" style="2" customWidth="1"/>
    <col min="4" max="5" width="9.140625" style="2"/>
  </cols>
  <sheetData>
    <row r="1" spans="1:7" x14ac:dyDescent="0.25">
      <c r="B1" s="4" t="s">
        <v>2</v>
      </c>
      <c r="C1" s="1" t="s">
        <v>69</v>
      </c>
    </row>
    <row r="2" spans="1:7" x14ac:dyDescent="0.25">
      <c r="B2" s="4"/>
      <c r="C2" s="1"/>
      <c r="D2" s="3">
        <v>2019</v>
      </c>
      <c r="E2" s="3">
        <v>2020</v>
      </c>
      <c r="F2" s="3">
        <v>2021</v>
      </c>
      <c r="G2" s="3"/>
    </row>
    <row r="3" spans="1:7" x14ac:dyDescent="0.25">
      <c r="A3" s="30" t="s">
        <v>130</v>
      </c>
      <c r="B3" s="74"/>
      <c r="C3" s="75"/>
      <c r="D3" s="76"/>
      <c r="E3" s="76"/>
      <c r="F3" s="76"/>
    </row>
    <row r="4" spans="1:7" x14ac:dyDescent="0.25">
      <c r="A4" s="28" t="s">
        <v>131</v>
      </c>
      <c r="B4" s="24" t="s">
        <v>4</v>
      </c>
      <c r="C4" s="125" t="s">
        <v>137</v>
      </c>
      <c r="D4" s="125">
        <v>473.8</v>
      </c>
      <c r="E4" s="125">
        <v>477.6</v>
      </c>
      <c r="F4" s="13">
        <v>479.2</v>
      </c>
    </row>
    <row r="5" spans="1:7" x14ac:dyDescent="0.25">
      <c r="A5" s="70" t="s">
        <v>132</v>
      </c>
      <c r="B5" s="18" t="s">
        <v>4</v>
      </c>
      <c r="C5" s="19" t="s">
        <v>20</v>
      </c>
      <c r="D5" s="19">
        <v>5.8</v>
      </c>
      <c r="E5" s="19">
        <v>4.4000000000000004</v>
      </c>
      <c r="F5" s="173">
        <v>6.4</v>
      </c>
    </row>
    <row r="6" spans="1:7" x14ac:dyDescent="0.25">
      <c r="A6" s="14"/>
      <c r="B6" s="18"/>
      <c r="C6" s="19"/>
      <c r="D6" s="19"/>
      <c r="E6" s="19"/>
      <c r="F6" s="174"/>
    </row>
    <row r="7" spans="1:7" x14ac:dyDescent="0.25">
      <c r="A7" s="14" t="s">
        <v>151</v>
      </c>
      <c r="B7" s="18" t="s">
        <v>4</v>
      </c>
      <c r="C7" s="126" t="s">
        <v>137</v>
      </c>
      <c r="D7" s="19">
        <v>337.1</v>
      </c>
      <c r="E7" s="19">
        <v>342.2</v>
      </c>
      <c r="F7" s="17">
        <v>342.5</v>
      </c>
    </row>
    <row r="8" spans="1:7" s="87" customFormat="1" x14ac:dyDescent="0.25">
      <c r="A8" s="127" t="s">
        <v>156</v>
      </c>
      <c r="B8" s="128" t="s">
        <v>4</v>
      </c>
      <c r="C8" s="43" t="s">
        <v>20</v>
      </c>
      <c r="D8" s="43">
        <v>71.099999999999994</v>
      </c>
      <c r="E8" s="43">
        <v>71.7</v>
      </c>
      <c r="F8" s="44">
        <v>71.5</v>
      </c>
    </row>
    <row r="9" spans="1:7" x14ac:dyDescent="0.25">
      <c r="A9" s="14" t="s">
        <v>141</v>
      </c>
      <c r="B9" s="18" t="s">
        <v>4</v>
      </c>
      <c r="C9" s="126" t="s">
        <v>137</v>
      </c>
      <c r="D9" s="19">
        <v>136.69999999999999</v>
      </c>
      <c r="E9" s="19">
        <v>135.4</v>
      </c>
      <c r="F9" s="17">
        <v>136.69999999999999</v>
      </c>
    </row>
    <row r="10" spans="1:7" s="87" customFormat="1" x14ac:dyDescent="0.25">
      <c r="A10" s="127" t="s">
        <v>140</v>
      </c>
      <c r="B10" s="128" t="s">
        <v>4</v>
      </c>
      <c r="C10" s="43" t="s">
        <v>20</v>
      </c>
      <c r="D10" s="129">
        <f>D9*100/D4</f>
        <v>28.851836217813418</v>
      </c>
      <c r="E10" s="43">
        <v>28.3</v>
      </c>
      <c r="F10" s="44">
        <v>28.5</v>
      </c>
    </row>
    <row r="11" spans="1:7" x14ac:dyDescent="0.25">
      <c r="A11" s="14"/>
      <c r="B11" s="18"/>
      <c r="C11" s="19"/>
      <c r="D11" s="130"/>
      <c r="E11" s="19"/>
      <c r="F11" s="174"/>
    </row>
    <row r="12" spans="1:7" x14ac:dyDescent="0.25">
      <c r="A12" s="14" t="s">
        <v>157</v>
      </c>
      <c r="B12" s="18" t="s">
        <v>4</v>
      </c>
      <c r="C12" s="126" t="s">
        <v>137</v>
      </c>
      <c r="D12" s="130">
        <f>68.2*0.754</f>
        <v>51.422800000000002</v>
      </c>
      <c r="E12" s="130">
        <f>(E4*0.142)*0.76</f>
        <v>51.542591999999999</v>
      </c>
      <c r="F12" s="131">
        <v>52</v>
      </c>
    </row>
    <row r="13" spans="1:7" s="88" customFormat="1" x14ac:dyDescent="0.25">
      <c r="A13" s="127" t="s">
        <v>158</v>
      </c>
      <c r="B13" s="128" t="s">
        <v>4</v>
      </c>
      <c r="C13" s="43" t="s">
        <v>20</v>
      </c>
      <c r="D13" s="129">
        <v>75.400000000000006</v>
      </c>
      <c r="E13" s="43">
        <v>76</v>
      </c>
      <c r="F13" s="175">
        <v>75.900000000000006</v>
      </c>
    </row>
    <row r="14" spans="1:7" x14ac:dyDescent="0.25">
      <c r="A14" s="14" t="s">
        <v>159</v>
      </c>
      <c r="B14" s="18" t="s">
        <v>4</v>
      </c>
      <c r="C14" s="126" t="s">
        <v>137</v>
      </c>
      <c r="D14" s="130">
        <f>68.2*0.246</f>
        <v>16.777200000000001</v>
      </c>
      <c r="E14" s="130">
        <f>(E4*0.142)*0.24</f>
        <v>16.276608</v>
      </c>
      <c r="F14" s="17">
        <v>16.5</v>
      </c>
    </row>
    <row r="15" spans="1:7" s="88" customFormat="1" x14ac:dyDescent="0.25">
      <c r="A15" s="132" t="s">
        <v>133</v>
      </c>
      <c r="B15" s="128" t="s">
        <v>4</v>
      </c>
      <c r="C15" s="43" t="s">
        <v>20</v>
      </c>
      <c r="D15" s="43">
        <v>24.6</v>
      </c>
      <c r="E15" s="43">
        <v>24</v>
      </c>
      <c r="F15" s="175">
        <v>24.1</v>
      </c>
    </row>
    <row r="16" spans="1:7" x14ac:dyDescent="0.25">
      <c r="A16" s="14"/>
      <c r="B16" s="133"/>
      <c r="C16" s="117"/>
      <c r="D16" s="117"/>
      <c r="E16" s="117"/>
      <c r="F16" s="174"/>
    </row>
    <row r="17" spans="1:6" x14ac:dyDescent="0.25">
      <c r="A17" s="14" t="s">
        <v>160</v>
      </c>
      <c r="B17" s="18" t="s">
        <v>4</v>
      </c>
      <c r="C17" s="126" t="s">
        <v>137</v>
      </c>
      <c r="D17" s="130">
        <f>(D4*0.33)*0.584</f>
        <v>91.310736000000006</v>
      </c>
      <c r="E17" s="130">
        <f>(E4*0.334)*0.587</f>
        <v>93.637300800000006</v>
      </c>
      <c r="F17" s="17">
        <v>96.4</v>
      </c>
    </row>
    <row r="18" spans="1:6" s="87" customFormat="1" x14ac:dyDescent="0.25">
      <c r="A18" s="127" t="s">
        <v>161</v>
      </c>
      <c r="B18" s="128" t="s">
        <v>4</v>
      </c>
      <c r="C18" s="43" t="s">
        <v>20</v>
      </c>
      <c r="D18" s="43">
        <v>58.4</v>
      </c>
      <c r="E18" s="43">
        <v>58.7</v>
      </c>
      <c r="F18" s="44">
        <v>58.8</v>
      </c>
    </row>
    <row r="19" spans="1:6" x14ac:dyDescent="0.25">
      <c r="A19" s="14" t="s">
        <v>162</v>
      </c>
      <c r="B19" s="18" t="s">
        <v>4</v>
      </c>
      <c r="C19" s="126" t="s">
        <v>137</v>
      </c>
      <c r="D19" s="130">
        <f>(D4*0.33)*0.416</f>
        <v>65.043264000000008</v>
      </c>
      <c r="E19" s="130">
        <f>(E4*0.334)*0.413</f>
        <v>65.881099200000008</v>
      </c>
      <c r="F19" s="17">
        <v>67.5</v>
      </c>
    </row>
    <row r="20" spans="1:6" s="87" customFormat="1" x14ac:dyDescent="0.25">
      <c r="A20" s="127" t="s">
        <v>142</v>
      </c>
      <c r="B20" s="128" t="s">
        <v>4</v>
      </c>
      <c r="C20" s="43" t="s">
        <v>20</v>
      </c>
      <c r="D20" s="43">
        <v>41.6</v>
      </c>
      <c r="E20" s="43">
        <v>41.3</v>
      </c>
      <c r="F20" s="44">
        <v>41.2</v>
      </c>
    </row>
    <row r="21" spans="1:6" s="65" customFormat="1" x14ac:dyDescent="0.25">
      <c r="A21" s="105"/>
      <c r="B21" s="133"/>
      <c r="C21" s="117"/>
      <c r="D21" s="117"/>
      <c r="E21" s="117"/>
      <c r="F21" s="176"/>
    </row>
    <row r="22" spans="1:6" s="65" customFormat="1" x14ac:dyDescent="0.25">
      <c r="A22" s="14" t="s">
        <v>163</v>
      </c>
      <c r="B22" s="18" t="s">
        <v>4</v>
      </c>
      <c r="C22" s="126" t="s">
        <v>137</v>
      </c>
      <c r="D22" s="130">
        <f>(D4*0.526)*0.78</f>
        <v>194.39066400000002</v>
      </c>
      <c r="E22" s="130">
        <f>(E4*0.524)*0.788</f>
        <v>197.20677120000002</v>
      </c>
      <c r="F22" s="131">
        <v>194</v>
      </c>
    </row>
    <row r="23" spans="1:6" s="87" customFormat="1" x14ac:dyDescent="0.25">
      <c r="A23" s="127" t="s">
        <v>164</v>
      </c>
      <c r="B23" s="128" t="s">
        <v>4</v>
      </c>
      <c r="C23" s="43" t="s">
        <v>20</v>
      </c>
      <c r="D23" s="43">
        <v>78</v>
      </c>
      <c r="E23" s="43">
        <v>78.8</v>
      </c>
      <c r="F23" s="44">
        <v>78.599999999999994</v>
      </c>
    </row>
    <row r="24" spans="1:6" s="65" customFormat="1" x14ac:dyDescent="0.25">
      <c r="A24" s="14" t="s">
        <v>165</v>
      </c>
      <c r="B24" s="18" t="s">
        <v>4</v>
      </c>
      <c r="C24" s="126" t="s">
        <v>137</v>
      </c>
      <c r="D24" s="130">
        <f>(D4*0.526)*0.22</f>
        <v>54.828136000000001</v>
      </c>
      <c r="E24" s="130">
        <f>(E4*0.524)*0.212</f>
        <v>53.055628800000001</v>
      </c>
      <c r="F24" s="177">
        <v>52.8</v>
      </c>
    </row>
    <row r="25" spans="1:6" s="65" customFormat="1" x14ac:dyDescent="0.25">
      <c r="A25" s="127" t="s">
        <v>166</v>
      </c>
      <c r="B25" s="128" t="s">
        <v>4</v>
      </c>
      <c r="C25" s="43" t="s">
        <v>20</v>
      </c>
      <c r="D25" s="43">
        <v>22</v>
      </c>
      <c r="E25" s="43">
        <v>21.2</v>
      </c>
      <c r="F25" s="44">
        <v>21.4</v>
      </c>
    </row>
    <row r="26" spans="1:6" x14ac:dyDescent="0.25">
      <c r="A26" s="14"/>
      <c r="B26" s="18"/>
      <c r="C26" s="19"/>
      <c r="D26" s="19"/>
      <c r="E26" s="19"/>
      <c r="F26" s="174"/>
    </row>
    <row r="27" spans="1:6" ht="25.5" customHeight="1" x14ac:dyDescent="0.25">
      <c r="A27" s="70" t="s">
        <v>138</v>
      </c>
      <c r="B27" s="18" t="s">
        <v>188</v>
      </c>
      <c r="C27" s="19" t="s">
        <v>139</v>
      </c>
      <c r="D27" s="85" t="s">
        <v>71</v>
      </c>
      <c r="E27" s="19" t="s">
        <v>239</v>
      </c>
      <c r="F27" s="17" t="s">
        <v>240</v>
      </c>
    </row>
    <row r="28" spans="1:6" ht="108" customHeight="1" x14ac:dyDescent="0.25">
      <c r="A28" s="134" t="s">
        <v>241</v>
      </c>
      <c r="B28" s="18"/>
      <c r="C28" s="19"/>
      <c r="D28" s="85"/>
      <c r="E28" s="19"/>
      <c r="F28" s="174"/>
    </row>
    <row r="29" spans="1:6" ht="16.5" customHeight="1" x14ac:dyDescent="0.25">
      <c r="A29" s="134"/>
      <c r="B29" s="18"/>
      <c r="C29" s="19"/>
      <c r="D29" s="85"/>
      <c r="E29" s="19"/>
      <c r="F29" s="174"/>
    </row>
    <row r="30" spans="1:6" x14ac:dyDescent="0.25">
      <c r="A30" s="70" t="s">
        <v>134</v>
      </c>
      <c r="B30" s="18" t="s">
        <v>4</v>
      </c>
      <c r="C30" s="19" t="s">
        <v>135</v>
      </c>
      <c r="D30" s="19">
        <v>45.1</v>
      </c>
      <c r="E30" s="19">
        <v>40.700000000000003</v>
      </c>
      <c r="F30" s="17">
        <v>38.5</v>
      </c>
    </row>
    <row r="31" spans="1:6" x14ac:dyDescent="0.25">
      <c r="A31" s="70" t="s">
        <v>136</v>
      </c>
      <c r="B31" s="18" t="s">
        <v>4</v>
      </c>
      <c r="C31" s="19" t="s">
        <v>135</v>
      </c>
      <c r="D31" s="19">
        <v>749.7</v>
      </c>
      <c r="E31" s="19">
        <v>807.8</v>
      </c>
      <c r="F31" s="17">
        <v>840.2</v>
      </c>
    </row>
    <row r="32" spans="1:6" x14ac:dyDescent="0.25">
      <c r="A32" s="70"/>
      <c r="B32" s="18"/>
      <c r="C32" s="19"/>
      <c r="D32" s="19"/>
      <c r="E32" s="19"/>
      <c r="F32" s="174"/>
    </row>
    <row r="33" spans="1:6" x14ac:dyDescent="0.25">
      <c r="A33" s="68" t="s">
        <v>152</v>
      </c>
      <c r="B33" s="18" t="s">
        <v>244</v>
      </c>
      <c r="C33" s="19" t="s">
        <v>135</v>
      </c>
      <c r="D33" s="85" t="s">
        <v>71</v>
      </c>
      <c r="E33" s="19">
        <v>15.4</v>
      </c>
      <c r="F33" s="17">
        <v>15.7</v>
      </c>
    </row>
    <row r="34" spans="1:6" x14ac:dyDescent="0.25">
      <c r="A34" s="107" t="s">
        <v>154</v>
      </c>
      <c r="B34" s="18" t="s">
        <v>244</v>
      </c>
      <c r="C34" s="19" t="s">
        <v>155</v>
      </c>
      <c r="D34" s="33">
        <v>5077.5</v>
      </c>
      <c r="E34" s="33">
        <v>2678.6</v>
      </c>
      <c r="F34" s="178">
        <v>4888</v>
      </c>
    </row>
    <row r="35" spans="1:6" x14ac:dyDescent="0.25">
      <c r="A35" s="107" t="s">
        <v>153</v>
      </c>
      <c r="B35" s="18" t="s">
        <v>244</v>
      </c>
      <c r="C35" s="19" t="s">
        <v>155</v>
      </c>
      <c r="D35" s="19">
        <v>145.69999999999999</v>
      </c>
      <c r="E35" s="19">
        <v>182</v>
      </c>
      <c r="F35" s="93">
        <v>131</v>
      </c>
    </row>
    <row r="36" spans="1:6" ht="75" customHeight="1" x14ac:dyDescent="0.25">
      <c r="A36" s="134" t="s">
        <v>242</v>
      </c>
      <c r="B36" s="18"/>
      <c r="C36" s="19"/>
      <c r="D36" s="19"/>
      <c r="E36" s="19"/>
      <c r="F36" s="174"/>
    </row>
    <row r="37" spans="1:6" x14ac:dyDescent="0.25">
      <c r="A37" s="134"/>
      <c r="B37" s="18"/>
      <c r="C37" s="19"/>
      <c r="D37" s="19"/>
      <c r="E37" s="19"/>
      <c r="F37" s="174"/>
    </row>
    <row r="38" spans="1:6" ht="24.75" x14ac:dyDescent="0.25">
      <c r="A38" s="70" t="s">
        <v>143</v>
      </c>
      <c r="B38" s="172" t="s">
        <v>243</v>
      </c>
      <c r="C38" s="19" t="s">
        <v>20</v>
      </c>
      <c r="D38" s="19">
        <v>100</v>
      </c>
      <c r="E38" s="19">
        <v>100</v>
      </c>
      <c r="F38" s="17">
        <v>100</v>
      </c>
    </row>
    <row r="39" spans="1:6" ht="39" x14ac:dyDescent="0.25">
      <c r="A39" s="134" t="s">
        <v>258</v>
      </c>
      <c r="B39" s="106"/>
      <c r="C39" s="19"/>
      <c r="D39" s="19"/>
      <c r="E39" s="19"/>
      <c r="F39" s="174"/>
    </row>
    <row r="40" spans="1:6" x14ac:dyDescent="0.25">
      <c r="A40" s="70" t="s">
        <v>145</v>
      </c>
      <c r="B40" s="106"/>
      <c r="C40" s="19"/>
      <c r="D40" s="19"/>
      <c r="E40" s="19"/>
      <c r="F40" s="174"/>
    </row>
    <row r="41" spans="1:6" x14ac:dyDescent="0.25">
      <c r="A41" s="107" t="s">
        <v>147</v>
      </c>
      <c r="B41" s="18" t="s">
        <v>4</v>
      </c>
      <c r="C41" s="19" t="s">
        <v>144</v>
      </c>
      <c r="D41" s="85" t="s">
        <v>71</v>
      </c>
      <c r="E41" s="19">
        <v>45</v>
      </c>
      <c r="F41" s="17">
        <v>51</v>
      </c>
    </row>
    <row r="42" spans="1:6" x14ac:dyDescent="0.25">
      <c r="A42" s="107" t="s">
        <v>146</v>
      </c>
      <c r="B42" s="18" t="s">
        <v>4</v>
      </c>
      <c r="C42" s="19" t="s">
        <v>144</v>
      </c>
      <c r="D42" s="85" t="s">
        <v>71</v>
      </c>
      <c r="E42" s="19">
        <v>63</v>
      </c>
      <c r="F42" s="17">
        <v>71</v>
      </c>
    </row>
    <row r="43" spans="1:6" ht="30" x14ac:dyDescent="0.25">
      <c r="A43" s="135" t="s">
        <v>148</v>
      </c>
      <c r="B43" s="136"/>
      <c r="C43" s="34"/>
      <c r="D43" s="34"/>
      <c r="E43" s="34"/>
      <c r="F43" s="174"/>
    </row>
    <row r="44" spans="1:6" x14ac:dyDescent="0.25">
      <c r="A44" s="107" t="s">
        <v>247</v>
      </c>
      <c r="B44" s="18" t="s">
        <v>4</v>
      </c>
      <c r="C44" s="19" t="s">
        <v>245</v>
      </c>
      <c r="D44" s="19">
        <v>236.5</v>
      </c>
      <c r="E44" s="19" t="s">
        <v>248</v>
      </c>
      <c r="F44" s="17">
        <v>250.1</v>
      </c>
    </row>
    <row r="45" spans="1:6" x14ac:dyDescent="0.25">
      <c r="A45" s="107" t="s">
        <v>149</v>
      </c>
      <c r="B45" s="18" t="s">
        <v>4</v>
      </c>
      <c r="C45" s="19" t="s">
        <v>245</v>
      </c>
      <c r="D45" s="19">
        <v>219.7</v>
      </c>
      <c r="E45" s="19">
        <v>206.7</v>
      </c>
      <c r="F45" s="93">
        <v>353.7</v>
      </c>
    </row>
    <row r="46" spans="1:6" ht="39" x14ac:dyDescent="0.25">
      <c r="A46" s="134" t="s">
        <v>150</v>
      </c>
      <c r="B46" s="106"/>
      <c r="C46" s="19"/>
      <c r="D46" s="19"/>
      <c r="E46" s="19"/>
      <c r="F46" s="174"/>
    </row>
    <row r="47" spans="1:6" x14ac:dyDescent="0.25">
      <c r="A47" s="137" t="s">
        <v>246</v>
      </c>
      <c r="B47" s="109"/>
      <c r="C47" s="22"/>
      <c r="D47" s="22"/>
      <c r="E47" s="22"/>
      <c r="F47" s="179"/>
    </row>
    <row r="49" spans="1:6" x14ac:dyDescent="0.25">
      <c r="A49" s="30" t="s">
        <v>167</v>
      </c>
      <c r="B49" s="73"/>
      <c r="C49" s="76"/>
      <c r="D49" s="76"/>
      <c r="E49" s="76"/>
      <c r="F49" s="76"/>
    </row>
    <row r="50" spans="1:6" x14ac:dyDescent="0.25">
      <c r="A50" s="9" t="s">
        <v>172</v>
      </c>
      <c r="B50" s="138"/>
      <c r="C50" s="25"/>
      <c r="D50" s="25"/>
      <c r="E50" s="25"/>
      <c r="F50" s="161"/>
    </row>
    <row r="51" spans="1:6" x14ac:dyDescent="0.25">
      <c r="A51" s="14" t="s">
        <v>170</v>
      </c>
      <c r="B51" s="18" t="s">
        <v>249</v>
      </c>
      <c r="C51" s="19" t="s">
        <v>111</v>
      </c>
      <c r="D51" s="19">
        <v>47</v>
      </c>
      <c r="E51" s="19">
        <v>39</v>
      </c>
      <c r="F51" s="17">
        <v>42</v>
      </c>
    </row>
    <row r="52" spans="1:6" x14ac:dyDescent="0.25">
      <c r="A52" s="14" t="s">
        <v>171</v>
      </c>
      <c r="B52" s="18" t="s">
        <v>249</v>
      </c>
      <c r="C52" s="19" t="s">
        <v>111</v>
      </c>
      <c r="D52" s="19">
        <v>7</v>
      </c>
      <c r="E52" s="19">
        <v>5</v>
      </c>
      <c r="F52" s="17">
        <v>5</v>
      </c>
    </row>
    <row r="53" spans="1:6" x14ac:dyDescent="0.25">
      <c r="A53" s="14"/>
      <c r="B53" s="18"/>
      <c r="C53" s="19"/>
      <c r="D53" s="19"/>
      <c r="E53" s="19"/>
      <c r="F53" s="17"/>
    </row>
    <row r="54" spans="1:6" x14ac:dyDescent="0.25">
      <c r="A54" s="70" t="s">
        <v>182</v>
      </c>
      <c r="B54" s="48" t="s">
        <v>249</v>
      </c>
      <c r="C54" s="34" t="s">
        <v>112</v>
      </c>
      <c r="D54" s="34">
        <v>2</v>
      </c>
      <c r="E54" s="34">
        <v>6</v>
      </c>
      <c r="F54" s="17">
        <v>6</v>
      </c>
    </row>
    <row r="55" spans="1:6" x14ac:dyDescent="0.25">
      <c r="A55" s="70"/>
      <c r="B55" s="48"/>
      <c r="C55" s="34"/>
      <c r="D55" s="34"/>
      <c r="E55" s="34"/>
      <c r="F55" s="17"/>
    </row>
    <row r="56" spans="1:6" x14ac:dyDescent="0.25">
      <c r="A56" s="70" t="s">
        <v>184</v>
      </c>
      <c r="B56" s="48"/>
      <c r="C56" s="34"/>
      <c r="D56" s="34"/>
      <c r="E56" s="34"/>
      <c r="F56" s="17"/>
    </row>
    <row r="57" spans="1:6" x14ac:dyDescent="0.25">
      <c r="A57" s="27" t="s">
        <v>183</v>
      </c>
      <c r="B57" s="18" t="s">
        <v>249</v>
      </c>
      <c r="C57" s="34" t="s">
        <v>112</v>
      </c>
      <c r="D57" s="34">
        <v>5</v>
      </c>
      <c r="E57" s="34">
        <v>7</v>
      </c>
      <c r="F57" s="17">
        <v>7</v>
      </c>
    </row>
    <row r="58" spans="1:6" x14ac:dyDescent="0.25">
      <c r="A58" s="27" t="s">
        <v>181</v>
      </c>
      <c r="B58" s="18" t="s">
        <v>249</v>
      </c>
      <c r="C58" s="34" t="s">
        <v>112</v>
      </c>
      <c r="D58" s="34">
        <v>5</v>
      </c>
      <c r="E58" s="34">
        <v>7</v>
      </c>
      <c r="F58" s="17">
        <v>5</v>
      </c>
    </row>
    <row r="59" spans="1:6" x14ac:dyDescent="0.25">
      <c r="A59" s="27" t="s">
        <v>183</v>
      </c>
      <c r="B59" s="18" t="s">
        <v>261</v>
      </c>
      <c r="C59" s="34" t="s">
        <v>112</v>
      </c>
      <c r="D59" s="34">
        <v>0</v>
      </c>
      <c r="E59" s="34">
        <v>0</v>
      </c>
      <c r="F59" s="17">
        <v>0</v>
      </c>
    </row>
    <row r="60" spans="1:6" x14ac:dyDescent="0.25">
      <c r="A60" s="27" t="s">
        <v>181</v>
      </c>
      <c r="B60" s="18" t="s">
        <v>261</v>
      </c>
      <c r="C60" s="34" t="s">
        <v>112</v>
      </c>
      <c r="D60" s="34">
        <v>920</v>
      </c>
      <c r="E60" s="34">
        <v>600</v>
      </c>
      <c r="F60" s="17" t="s">
        <v>250</v>
      </c>
    </row>
    <row r="61" spans="1:6" ht="26.25" x14ac:dyDescent="0.25">
      <c r="A61" s="180" t="s">
        <v>253</v>
      </c>
      <c r="B61" s="18"/>
      <c r="C61" s="34"/>
      <c r="D61" s="34"/>
      <c r="E61" s="34"/>
      <c r="F61" s="17"/>
    </row>
    <row r="62" spans="1:6" x14ac:dyDescent="0.25">
      <c r="A62" s="27" t="s">
        <v>183</v>
      </c>
      <c r="B62" s="18" t="s">
        <v>260</v>
      </c>
      <c r="C62" s="34" t="s">
        <v>112</v>
      </c>
      <c r="D62" s="34">
        <v>0</v>
      </c>
      <c r="E62" s="34">
        <v>1</v>
      </c>
      <c r="F62" s="17">
        <v>0</v>
      </c>
    </row>
    <row r="63" spans="1:6" x14ac:dyDescent="0.25">
      <c r="A63" s="27" t="s">
        <v>181</v>
      </c>
      <c r="B63" s="18" t="s">
        <v>260</v>
      </c>
      <c r="C63" s="34" t="s">
        <v>112</v>
      </c>
      <c r="D63" s="34">
        <v>71</v>
      </c>
      <c r="E63" s="34">
        <v>55</v>
      </c>
      <c r="F63" s="17">
        <v>60</v>
      </c>
    </row>
    <row r="64" spans="1:6" x14ac:dyDescent="0.25">
      <c r="A64" s="27" t="s">
        <v>183</v>
      </c>
      <c r="B64" s="18" t="s">
        <v>3</v>
      </c>
      <c r="C64" s="34" t="s">
        <v>112</v>
      </c>
      <c r="D64" s="34">
        <v>1</v>
      </c>
      <c r="E64" s="34">
        <v>0</v>
      </c>
      <c r="F64" s="17">
        <v>0</v>
      </c>
    </row>
    <row r="65" spans="1:6" x14ac:dyDescent="0.25">
      <c r="A65" s="27" t="s">
        <v>181</v>
      </c>
      <c r="B65" s="18" t="s">
        <v>3</v>
      </c>
      <c r="C65" s="34" t="s">
        <v>112</v>
      </c>
      <c r="D65" s="34">
        <v>1</v>
      </c>
      <c r="E65" s="34">
        <v>1</v>
      </c>
      <c r="F65" s="17">
        <v>2</v>
      </c>
    </row>
    <row r="66" spans="1:6" x14ac:dyDescent="0.25">
      <c r="A66" s="14"/>
      <c r="B66" s="18"/>
      <c r="C66" s="34"/>
      <c r="D66" s="34"/>
      <c r="E66" s="34"/>
      <c r="F66" s="17"/>
    </row>
    <row r="67" spans="1:6" x14ac:dyDescent="0.25">
      <c r="A67" s="70" t="s">
        <v>179</v>
      </c>
      <c r="B67" s="18"/>
      <c r="C67" s="19"/>
      <c r="D67" s="19"/>
      <c r="E67" s="19"/>
      <c r="F67" s="17"/>
    </row>
    <row r="68" spans="1:6" x14ac:dyDescent="0.25">
      <c r="A68" s="14"/>
      <c r="B68" s="18" t="s">
        <v>249</v>
      </c>
      <c r="C68" s="19"/>
      <c r="D68" s="19">
        <v>0.15</v>
      </c>
      <c r="E68" s="19">
        <v>0.12</v>
      </c>
      <c r="F68" s="17">
        <v>0.13</v>
      </c>
    </row>
    <row r="69" spans="1:6" ht="26.25" x14ac:dyDescent="0.25">
      <c r="A69" s="134" t="s">
        <v>177</v>
      </c>
      <c r="B69" s="18"/>
      <c r="C69" s="19"/>
      <c r="D69" s="19"/>
      <c r="E69" s="19"/>
      <c r="F69" s="17"/>
    </row>
    <row r="70" spans="1:6" x14ac:dyDescent="0.25">
      <c r="A70" s="134"/>
      <c r="B70" s="18"/>
      <c r="C70" s="19"/>
      <c r="D70" s="19"/>
      <c r="E70" s="19"/>
      <c r="F70" s="17"/>
    </row>
    <row r="71" spans="1:6" x14ac:dyDescent="0.25">
      <c r="A71" s="70" t="s">
        <v>173</v>
      </c>
      <c r="B71" s="18"/>
      <c r="C71" s="19"/>
      <c r="D71" s="19"/>
      <c r="E71" s="19"/>
      <c r="F71" s="17"/>
    </row>
    <row r="72" spans="1:6" x14ac:dyDescent="0.25">
      <c r="A72" s="14"/>
      <c r="B72" s="18" t="s">
        <v>249</v>
      </c>
      <c r="C72" s="19"/>
      <c r="D72" s="19">
        <v>0.09</v>
      </c>
      <c r="E72" s="19">
        <v>0.08</v>
      </c>
      <c r="F72" s="17">
        <v>0.08</v>
      </c>
    </row>
    <row r="73" spans="1:6" x14ac:dyDescent="0.25">
      <c r="A73" s="14"/>
      <c r="B73" s="18" t="s">
        <v>261</v>
      </c>
      <c r="C73" s="19"/>
      <c r="D73" s="19">
        <v>0.5</v>
      </c>
      <c r="E73" s="19">
        <v>0.54</v>
      </c>
      <c r="F73" s="17">
        <v>0.36</v>
      </c>
    </row>
    <row r="74" spans="1:6" x14ac:dyDescent="0.25">
      <c r="A74" s="14"/>
      <c r="B74" s="18" t="s">
        <v>260</v>
      </c>
      <c r="C74" s="19"/>
      <c r="D74" s="19">
        <v>0.12</v>
      </c>
      <c r="E74" s="19">
        <v>0.08</v>
      </c>
      <c r="F74" s="17">
        <v>0.05</v>
      </c>
    </row>
    <row r="75" spans="1:6" x14ac:dyDescent="0.25">
      <c r="A75" s="14"/>
      <c r="B75" s="18" t="s">
        <v>3</v>
      </c>
      <c r="C75" s="19"/>
      <c r="D75" s="19">
        <v>0.13</v>
      </c>
      <c r="E75" s="19">
        <v>0</v>
      </c>
      <c r="F75" s="17">
        <v>7.0000000000000007E-2</v>
      </c>
    </row>
    <row r="76" spans="1:6" ht="26.25" x14ac:dyDescent="0.25">
      <c r="A76" s="134" t="s">
        <v>174</v>
      </c>
      <c r="B76" s="18"/>
      <c r="C76" s="19"/>
      <c r="D76" s="19"/>
      <c r="E76" s="19"/>
      <c r="F76" s="17"/>
    </row>
    <row r="77" spans="1:6" x14ac:dyDescent="0.25">
      <c r="A77" s="134"/>
      <c r="B77" s="18"/>
      <c r="C77" s="19"/>
      <c r="D77" s="19"/>
      <c r="E77" s="19"/>
      <c r="F77" s="17"/>
    </row>
    <row r="78" spans="1:6" x14ac:dyDescent="0.25">
      <c r="A78" s="70" t="s">
        <v>176</v>
      </c>
      <c r="B78" s="18"/>
      <c r="C78" s="19"/>
      <c r="D78" s="19"/>
      <c r="E78" s="19"/>
      <c r="F78" s="17"/>
    </row>
    <row r="79" spans="1:6" x14ac:dyDescent="0.25">
      <c r="A79" s="14"/>
      <c r="B79" s="18" t="s">
        <v>249</v>
      </c>
      <c r="C79" s="19"/>
      <c r="D79" s="19">
        <v>1.35</v>
      </c>
      <c r="E79" s="19">
        <v>0.97</v>
      </c>
      <c r="F79" s="17">
        <v>0.99</v>
      </c>
    </row>
    <row r="80" spans="1:6" x14ac:dyDescent="0.25">
      <c r="A80" s="14"/>
      <c r="B80" s="18" t="s">
        <v>262</v>
      </c>
      <c r="C80" s="19"/>
      <c r="D80" s="19">
        <v>1.46</v>
      </c>
      <c r="E80" s="19">
        <v>0</v>
      </c>
      <c r="F80" s="151">
        <v>3.8</v>
      </c>
    </row>
    <row r="81" spans="1:6" x14ac:dyDescent="0.25">
      <c r="A81" s="14"/>
      <c r="B81" s="18" t="s">
        <v>260</v>
      </c>
      <c r="C81" s="19"/>
      <c r="D81" s="19">
        <v>0</v>
      </c>
      <c r="E81" s="19">
        <v>0</v>
      </c>
      <c r="F81" s="17">
        <v>0</v>
      </c>
    </row>
    <row r="82" spans="1:6" x14ac:dyDescent="0.25">
      <c r="A82" s="14"/>
      <c r="B82" s="18" t="s">
        <v>3</v>
      </c>
      <c r="C82" s="19"/>
      <c r="D82" s="19">
        <v>0</v>
      </c>
      <c r="E82" s="19">
        <v>0</v>
      </c>
      <c r="F82" s="17">
        <v>12.96</v>
      </c>
    </row>
    <row r="83" spans="1:6" ht="26.25" x14ac:dyDescent="0.25">
      <c r="A83" s="134" t="s">
        <v>175</v>
      </c>
      <c r="B83" s="18"/>
      <c r="C83" s="19"/>
      <c r="D83" s="19"/>
      <c r="E83" s="19"/>
      <c r="F83" s="17"/>
    </row>
    <row r="84" spans="1:6" ht="45.75" customHeight="1" x14ac:dyDescent="0.25">
      <c r="A84" s="181" t="s">
        <v>251</v>
      </c>
      <c r="B84" s="18"/>
      <c r="C84" s="19"/>
      <c r="D84" s="19"/>
      <c r="E84" s="19"/>
      <c r="F84" s="17"/>
    </row>
    <row r="85" spans="1:6" x14ac:dyDescent="0.25">
      <c r="A85" s="70" t="s">
        <v>178</v>
      </c>
      <c r="B85" s="18"/>
      <c r="C85" s="19"/>
      <c r="D85" s="19"/>
      <c r="E85" s="19"/>
      <c r="F85" s="17"/>
    </row>
    <row r="86" spans="1:6" x14ac:dyDescent="0.25">
      <c r="A86" s="14"/>
      <c r="B86" s="18" t="s">
        <v>249</v>
      </c>
      <c r="C86" s="19"/>
      <c r="D86" s="19">
        <v>6.2E-2</v>
      </c>
      <c r="E86" s="19">
        <v>2.9000000000000001E-2</v>
      </c>
      <c r="F86" s="17">
        <v>1.9E-2</v>
      </c>
    </row>
    <row r="87" spans="1:6" x14ac:dyDescent="0.25">
      <c r="A87" s="14"/>
      <c r="B87" s="18" t="s">
        <v>261</v>
      </c>
      <c r="C87" s="19"/>
      <c r="D87" s="19">
        <v>1.6E-2</v>
      </c>
      <c r="E87" s="19">
        <v>8.0000000000000002E-3</v>
      </c>
      <c r="F87" s="17">
        <v>0</v>
      </c>
    </row>
    <row r="88" spans="1:6" x14ac:dyDescent="0.25">
      <c r="A88" s="14"/>
      <c r="B88" s="18" t="s">
        <v>260</v>
      </c>
      <c r="C88" s="19"/>
      <c r="D88" s="19">
        <v>0</v>
      </c>
      <c r="E88" s="19">
        <v>0</v>
      </c>
      <c r="F88" s="17">
        <v>0</v>
      </c>
    </row>
    <row r="89" spans="1:6" x14ac:dyDescent="0.25">
      <c r="A89" s="14"/>
      <c r="B89" s="18" t="s">
        <v>3</v>
      </c>
      <c r="C89" s="19"/>
      <c r="D89" s="19">
        <v>0</v>
      </c>
      <c r="E89" s="19">
        <v>0</v>
      </c>
      <c r="F89" s="17">
        <v>0</v>
      </c>
    </row>
    <row r="90" spans="1:6" ht="26.25" x14ac:dyDescent="0.25">
      <c r="A90" s="134" t="s">
        <v>180</v>
      </c>
      <c r="B90" s="18"/>
      <c r="C90" s="19"/>
      <c r="D90" s="19"/>
      <c r="E90" s="19"/>
      <c r="F90" s="17"/>
    </row>
    <row r="91" spans="1:6" x14ac:dyDescent="0.25">
      <c r="A91" s="134"/>
      <c r="B91" s="18"/>
      <c r="C91" s="19"/>
      <c r="D91" s="19"/>
      <c r="E91" s="19"/>
      <c r="F91" s="17"/>
    </row>
    <row r="92" spans="1:6" x14ac:dyDescent="0.25">
      <c r="A92" s="70" t="s">
        <v>185</v>
      </c>
      <c r="B92" s="18"/>
      <c r="C92" s="19"/>
      <c r="D92" s="19"/>
      <c r="E92" s="19"/>
      <c r="F92" s="17"/>
    </row>
    <row r="93" spans="1:6" x14ac:dyDescent="0.25">
      <c r="A93" s="134"/>
      <c r="B93" s="18" t="s">
        <v>249</v>
      </c>
      <c r="C93" s="19" t="s">
        <v>155</v>
      </c>
      <c r="D93" s="139">
        <v>17565</v>
      </c>
      <c r="E93" s="139">
        <v>16677</v>
      </c>
      <c r="F93" s="140">
        <v>12825</v>
      </c>
    </row>
    <row r="94" spans="1:6" x14ac:dyDescent="0.25">
      <c r="A94" s="14"/>
      <c r="B94" s="18" t="s">
        <v>261</v>
      </c>
      <c r="C94" s="19" t="s">
        <v>155</v>
      </c>
      <c r="D94" s="85" t="s">
        <v>117</v>
      </c>
      <c r="E94" s="85" t="s">
        <v>117</v>
      </c>
      <c r="F94" s="141" t="s">
        <v>117</v>
      </c>
    </row>
    <row r="95" spans="1:6" x14ac:dyDescent="0.25">
      <c r="A95" s="14"/>
      <c r="B95" s="18" t="s">
        <v>260</v>
      </c>
      <c r="C95" s="19" t="s">
        <v>155</v>
      </c>
      <c r="D95" s="139">
        <v>1626</v>
      </c>
      <c r="E95" s="139">
        <v>1843</v>
      </c>
      <c r="F95" s="140">
        <v>1915</v>
      </c>
    </row>
    <row r="96" spans="1:6" x14ac:dyDescent="0.25">
      <c r="A96" s="14"/>
      <c r="B96" s="18" t="s">
        <v>3</v>
      </c>
      <c r="C96" s="19" t="s">
        <v>155</v>
      </c>
      <c r="D96" s="19">
        <v>187</v>
      </c>
      <c r="E96" s="19">
        <v>212</v>
      </c>
      <c r="F96" s="17">
        <v>209</v>
      </c>
    </row>
    <row r="97" spans="1:6" x14ac:dyDescent="0.25">
      <c r="A97" s="14"/>
      <c r="B97" s="18"/>
      <c r="C97" s="19"/>
      <c r="D97" s="19"/>
      <c r="E97" s="19"/>
      <c r="F97" s="17"/>
    </row>
    <row r="98" spans="1:6" x14ac:dyDescent="0.25">
      <c r="A98" s="70" t="s">
        <v>259</v>
      </c>
      <c r="B98" s="18" t="s">
        <v>249</v>
      </c>
      <c r="C98" s="19" t="s">
        <v>155</v>
      </c>
      <c r="D98" s="139">
        <v>5299</v>
      </c>
      <c r="E98" s="139">
        <v>4320</v>
      </c>
      <c r="F98" s="140">
        <v>4639</v>
      </c>
    </row>
    <row r="99" spans="1:6" x14ac:dyDescent="0.25">
      <c r="A99" s="14"/>
      <c r="B99" s="18" t="s">
        <v>261</v>
      </c>
      <c r="C99" s="19" t="s">
        <v>155</v>
      </c>
      <c r="D99" s="85" t="s">
        <v>71</v>
      </c>
      <c r="E99" s="85" t="s">
        <v>71</v>
      </c>
      <c r="F99" s="85" t="s">
        <v>71</v>
      </c>
    </row>
    <row r="100" spans="1:6" x14ac:dyDescent="0.25">
      <c r="A100" s="14"/>
      <c r="B100" s="18" t="s">
        <v>260</v>
      </c>
      <c r="C100" s="19" t="s">
        <v>155</v>
      </c>
      <c r="D100" s="19">
        <v>467</v>
      </c>
      <c r="E100" s="19">
        <v>513</v>
      </c>
      <c r="F100" s="17">
        <v>676</v>
      </c>
    </row>
    <row r="101" spans="1:6" x14ac:dyDescent="0.25">
      <c r="A101" s="14"/>
      <c r="B101" s="18" t="s">
        <v>3</v>
      </c>
      <c r="C101" s="19" t="s">
        <v>155</v>
      </c>
      <c r="D101" s="19">
        <v>809</v>
      </c>
      <c r="E101" s="19">
        <v>469</v>
      </c>
      <c r="F101" s="17">
        <v>490</v>
      </c>
    </row>
    <row r="102" spans="1:6" x14ac:dyDescent="0.25">
      <c r="A102" s="14"/>
      <c r="B102" s="18"/>
      <c r="C102" s="19"/>
      <c r="D102" s="19"/>
      <c r="E102" s="19"/>
      <c r="F102" s="17"/>
    </row>
    <row r="103" spans="1:6" ht="77.25" x14ac:dyDescent="0.25">
      <c r="A103" s="137" t="s">
        <v>252</v>
      </c>
      <c r="B103" s="26"/>
      <c r="C103" s="22"/>
      <c r="D103" s="22"/>
      <c r="E103" s="22"/>
      <c r="F103" s="23"/>
    </row>
    <row r="104" spans="1:6" x14ac:dyDescent="0.25">
      <c r="A104" s="84"/>
      <c r="B104" s="4"/>
    </row>
    <row r="105" spans="1:6" x14ac:dyDescent="0.25">
      <c r="A105" s="30" t="s">
        <v>186</v>
      </c>
      <c r="B105" s="74"/>
      <c r="C105" s="76"/>
      <c r="D105" s="76"/>
      <c r="E105" s="76"/>
      <c r="F105" s="76"/>
    </row>
    <row r="106" spans="1:6" x14ac:dyDescent="0.25">
      <c r="A106" s="58" t="s">
        <v>187</v>
      </c>
      <c r="B106" s="50" t="s">
        <v>4</v>
      </c>
      <c r="C106" s="25" t="s">
        <v>155</v>
      </c>
      <c r="D106" s="51">
        <v>154</v>
      </c>
      <c r="E106" s="51">
        <v>257</v>
      </c>
      <c r="F106" s="13">
        <v>295</v>
      </c>
    </row>
    <row r="107" spans="1:6" x14ac:dyDescent="0.25">
      <c r="A107" s="142"/>
      <c r="B107" s="48"/>
      <c r="C107" s="34"/>
      <c r="D107" s="34"/>
      <c r="E107" s="34"/>
      <c r="F107" s="174"/>
    </row>
    <row r="108" spans="1:6" x14ac:dyDescent="0.25">
      <c r="A108" s="135" t="s">
        <v>254</v>
      </c>
      <c r="B108" s="18" t="s">
        <v>4</v>
      </c>
      <c r="C108" s="34" t="s">
        <v>135</v>
      </c>
      <c r="D108" s="34">
        <v>34.299999999999997</v>
      </c>
      <c r="E108" s="34">
        <v>39.299999999999997</v>
      </c>
      <c r="F108" s="17">
        <v>54.1</v>
      </c>
    </row>
    <row r="109" spans="1:6" ht="30" x14ac:dyDescent="0.25">
      <c r="A109" s="182" t="s">
        <v>255</v>
      </c>
      <c r="B109" s="48"/>
      <c r="C109" s="34"/>
      <c r="D109" s="34"/>
      <c r="E109" s="34"/>
      <c r="F109" s="174"/>
    </row>
    <row r="110" spans="1:6" x14ac:dyDescent="0.25">
      <c r="A110" s="143" t="s">
        <v>189</v>
      </c>
      <c r="B110" s="26" t="s">
        <v>188</v>
      </c>
      <c r="C110" s="55" t="s">
        <v>135</v>
      </c>
      <c r="D110" s="22">
        <v>27.7</v>
      </c>
      <c r="E110" s="22">
        <v>28.8</v>
      </c>
      <c r="F110" s="183">
        <v>39.5</v>
      </c>
    </row>
    <row r="111" spans="1:6" x14ac:dyDescent="0.25">
      <c r="A111" s="84"/>
      <c r="B111" s="4"/>
    </row>
    <row r="112" spans="1:6" s="8" customFormat="1" x14ac:dyDescent="0.25">
      <c r="A112" s="30" t="s">
        <v>129</v>
      </c>
      <c r="B112" s="73"/>
      <c r="C112" s="76"/>
      <c r="D112" s="76"/>
      <c r="E112" s="76"/>
      <c r="F112" s="184"/>
    </row>
    <row r="113" spans="1:6" s="8" customFormat="1" ht="45" x14ac:dyDescent="0.25">
      <c r="A113" s="28" t="s">
        <v>168</v>
      </c>
      <c r="B113" s="97" t="s">
        <v>191</v>
      </c>
      <c r="C113" s="25"/>
      <c r="D113" s="25"/>
      <c r="E113" s="25"/>
      <c r="F113" s="185"/>
    </row>
    <row r="114" spans="1:6" s="8" customFormat="1" ht="30" x14ac:dyDescent="0.25">
      <c r="A114" s="68" t="s">
        <v>120</v>
      </c>
      <c r="B114" s="98" t="s">
        <v>190</v>
      </c>
      <c r="C114" s="19"/>
      <c r="D114" s="19"/>
      <c r="E114" s="19"/>
      <c r="F114" s="186"/>
    </row>
    <row r="115" spans="1:6" s="8" customFormat="1" ht="49.5" customHeight="1" x14ac:dyDescent="0.25">
      <c r="A115" s="69" t="s">
        <v>73</v>
      </c>
      <c r="B115" s="144" t="s">
        <v>211</v>
      </c>
      <c r="C115" s="145"/>
      <c r="D115" s="22"/>
      <c r="E115" s="22"/>
      <c r="F115" s="187"/>
    </row>
    <row r="116" spans="1:6" x14ac:dyDescent="0.25">
      <c r="B116" s="8"/>
    </row>
    <row r="117" spans="1:6" x14ac:dyDescent="0.25">
      <c r="A117" s="30" t="s">
        <v>75</v>
      </c>
      <c r="B117" s="77"/>
      <c r="C117" s="78"/>
      <c r="D117" s="79"/>
      <c r="E117" s="79"/>
      <c r="F117" s="184"/>
    </row>
    <row r="118" spans="1:6" ht="90" x14ac:dyDescent="0.25">
      <c r="A118" s="28" t="s">
        <v>169</v>
      </c>
      <c r="B118" s="113" t="s">
        <v>256</v>
      </c>
      <c r="C118" s="25"/>
      <c r="D118" s="25"/>
      <c r="E118" s="25"/>
      <c r="F118" s="161"/>
    </row>
    <row r="119" spans="1:6" x14ac:dyDescent="0.25">
      <c r="A119" s="14" t="s">
        <v>192</v>
      </c>
      <c r="B119" s="106"/>
      <c r="C119" s="19"/>
      <c r="D119" s="19"/>
      <c r="E119" s="19"/>
      <c r="F119" s="174"/>
    </row>
    <row r="120" spans="1:6" x14ac:dyDescent="0.25">
      <c r="A120" s="14"/>
      <c r="B120" s="106"/>
      <c r="C120" s="19"/>
      <c r="D120" s="19"/>
      <c r="E120" s="19"/>
      <c r="F120" s="174"/>
    </row>
    <row r="121" spans="1:6" ht="90" x14ac:dyDescent="0.25">
      <c r="A121" s="70" t="s">
        <v>195</v>
      </c>
      <c r="B121" s="86" t="s">
        <v>257</v>
      </c>
      <c r="C121" s="19"/>
      <c r="D121" s="19"/>
      <c r="E121" s="19"/>
      <c r="F121" s="174"/>
    </row>
    <row r="122" spans="1:6" x14ac:dyDescent="0.25">
      <c r="A122" s="20" t="s">
        <v>196</v>
      </c>
      <c r="B122" s="109"/>
      <c r="C122" s="22"/>
      <c r="D122" s="22"/>
      <c r="E122" s="22"/>
      <c r="F122" s="179"/>
    </row>
  </sheetData>
  <hyperlinks>
    <hyperlink ref="B11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Экология и климат</vt:lpstr>
      <vt:lpstr>Энергоэффективность</vt:lpstr>
      <vt:lpstr>Корпоративное управление</vt:lpstr>
      <vt:lpstr>Социальная ответственность</vt:lpstr>
    </vt:vector>
  </TitlesOfParts>
  <Company>ООО "Газпром информ"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Анастасия Евгеньевна</dc:creator>
  <cp:lastModifiedBy>Windows User</cp:lastModifiedBy>
  <dcterms:created xsi:type="dcterms:W3CDTF">2021-05-28T12:17:07Z</dcterms:created>
  <dcterms:modified xsi:type="dcterms:W3CDTF">2022-07-05T13:24:40Z</dcterms:modified>
</cp:coreProperties>
</file>