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bookViews>
  <sheets>
    <sheet name="Climate and environment" sheetId="1" r:id="rId1"/>
    <sheet name="Energy Efficiency" sheetId="2" r:id="rId2"/>
    <sheet name="Corporate governance" sheetId="3" r:id="rId3"/>
    <sheet name="Social responsibility"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4" l="1"/>
  <c r="D24" i="4"/>
  <c r="E22" i="4"/>
  <c r="D22" i="4"/>
  <c r="E19" i="4"/>
  <c r="D19" i="4"/>
  <c r="E17" i="4"/>
  <c r="D17" i="4"/>
  <c r="E14" i="4"/>
  <c r="D14" i="4"/>
  <c r="E12" i="4"/>
  <c r="D12" i="4"/>
  <c r="D10" i="4"/>
  <c r="D59" i="1" l="1"/>
  <c r="E59" i="1"/>
  <c r="D57" i="1"/>
  <c r="E57" i="1"/>
</calcChain>
</file>

<file path=xl/sharedStrings.xml><?xml version="1.0" encoding="utf-8"?>
<sst xmlns="http://schemas.openxmlformats.org/spreadsheetml/2006/main" count="550" uniqueCount="268">
  <si>
    <t>data collection scope</t>
  </si>
  <si>
    <t>unit of measurement</t>
  </si>
  <si>
    <t>AIR</t>
  </si>
  <si>
    <t>Direct GHG emissions (Scope 1)</t>
  </si>
  <si>
    <t>Gazprom Group</t>
  </si>
  <si>
    <t>Specific GHG emissions (Scope 1), PJSC Gazprom*</t>
  </si>
  <si>
    <t>PJSC Gazprom subsidiaries involved in hydrocarbon production and exploration</t>
  </si>
  <si>
    <t>PJSC Gazprom subsidiaries involved in processing</t>
  </si>
  <si>
    <t>PJSC Gazprom subsidiaries involved in gas transportation</t>
  </si>
  <si>
    <t>Energy indirect GHG emissions (Scope 2)</t>
  </si>
  <si>
    <t xml:space="preserve">GHG emissions (Scope 3) </t>
  </si>
  <si>
    <t>Gross pollutant emissions from stationary sources</t>
  </si>
  <si>
    <t>thousand tons</t>
  </si>
  <si>
    <t>2,862.70</t>
  </si>
  <si>
    <t>2,445.66</t>
  </si>
  <si>
    <t>Hydrocarbons (including methane)</t>
  </si>
  <si>
    <t xml:space="preserve">Carbon monoxide </t>
  </si>
  <si>
    <t xml:space="preserve">Nitrogen oxides </t>
  </si>
  <si>
    <t xml:space="preserve">Sulphur dioxide </t>
  </si>
  <si>
    <t>Volatile organic compounds</t>
  </si>
  <si>
    <t xml:space="preserve">Solids </t>
  </si>
  <si>
    <t>Other gaseous and liquid substances</t>
  </si>
  <si>
    <t>WATER</t>
  </si>
  <si>
    <t>Water consumption (water withdrawn and received), total</t>
  </si>
  <si>
    <t>mcm</t>
  </si>
  <si>
    <t>3,236.63</t>
  </si>
  <si>
    <t>incl. from natural sources</t>
  </si>
  <si>
    <t>incl. freshwater</t>
  </si>
  <si>
    <t>non-freshwater</t>
  </si>
  <si>
    <t>Water used, total</t>
  </si>
  <si>
    <t>Water recirculated and reused</t>
  </si>
  <si>
    <t>%</t>
  </si>
  <si>
    <t>Water discharge, total, incl.:</t>
  </si>
  <si>
    <t>3,389.63</t>
  </si>
  <si>
    <t>2,742.73</t>
  </si>
  <si>
    <t>Water discharge into surface water bodies</t>
  </si>
  <si>
    <t>Share of partially clean (untreated) and partially treated water</t>
  </si>
  <si>
    <t>Water discharge on land, total, incl.:</t>
  </si>
  <si>
    <t>Water discharge to subterranean layers, total</t>
  </si>
  <si>
    <t>Water discharge to irrigation sewage fields</t>
  </si>
  <si>
    <t>Water discharge to absorption fields</t>
  </si>
  <si>
    <t>Water discharge to holding basins</t>
  </si>
  <si>
    <t>Water discharge to public utilities</t>
  </si>
  <si>
    <t>Water discharge to other systems</t>
  </si>
  <si>
    <t>WASTE</t>
  </si>
  <si>
    <t>Total waste generated</t>
  </si>
  <si>
    <t>3,337.08</t>
  </si>
  <si>
    <t>3,229.83</t>
  </si>
  <si>
    <t>Hazard Class I</t>
  </si>
  <si>
    <t>Hazard Class II</t>
  </si>
  <si>
    <t>Hazard Class III</t>
  </si>
  <si>
    <t>Hazard Class IV</t>
  </si>
  <si>
    <t>Hazard Class V</t>
  </si>
  <si>
    <t>share of Class IV (low-hazard) and Class V (almost non-hazardous) waste</t>
  </si>
  <si>
    <t>share of Class I (extremely hazardous) and Class II (highly hazardous) waste</t>
  </si>
  <si>
    <t>Recycled and neutralized, total</t>
  </si>
  <si>
    <t>Waste disposed at own storage facilities and waste handed over to other business entities for storage, total</t>
  </si>
  <si>
    <t>14,152.7**</t>
  </si>
  <si>
    <t>Waste disposed at own burial facilities and waste handed over to other business entities for burial, total</t>
  </si>
  <si>
    <t>ASSOCIATED PETROLEUM GAS (APG)</t>
  </si>
  <si>
    <t>Flared</t>
  </si>
  <si>
    <t>Gazprom Group ***</t>
  </si>
  <si>
    <t>APG utilization level</t>
  </si>
  <si>
    <t>LAND</t>
  </si>
  <si>
    <t>Disturbed lands</t>
  </si>
  <si>
    <t>thousand hectares</t>
  </si>
  <si>
    <t>Disturbed lands remediated</t>
  </si>
  <si>
    <t>ENVIRONMENTAL PROTECTION SPENDING</t>
  </si>
  <si>
    <t>Total environmental protection expenses</t>
  </si>
  <si>
    <t>RUB billion</t>
  </si>
  <si>
    <t>Share of total environmental protection expenses in revenue</t>
  </si>
  <si>
    <t>Operational environmental monitoring and control expenses</t>
  </si>
  <si>
    <t>Environmental penalties paid in the Russian Federation</t>
  </si>
  <si>
    <t>Gazprom Group (excluding joint operations)</t>
  </si>
  <si>
    <t>RUB million</t>
  </si>
  <si>
    <t>CORPORATE POLICIES</t>
  </si>
  <si>
    <t>https://www.gazprom.com/f/posts/39/502580/environmental_policy_en.pdf</t>
  </si>
  <si>
    <t>https://sustainability.gazpromreport.ru/fileadmin/f/common/2021-04-30-sustainability-policy-en.pdf</t>
  </si>
  <si>
    <t>CERTIFICATES</t>
  </si>
  <si>
    <t>ISO 14001:2015 Environmental Management Systems</t>
  </si>
  <si>
    <t>For more details on data collection scope and expiration periods of the certificates, see page 75 of the Gazprom Group’s Sustainability Report 2021.</t>
  </si>
  <si>
    <t>https://www.gazprom.ru/f/posts/73/278066/cert-iqnet-iso-ru.rar</t>
  </si>
  <si>
    <t>* PJSC Gazprom – the parent company of the Gazprom Group – Public Joint-Stock Company Gazprom – and its 100% subsidiaries and entities involved in exploration, production, transportation, underground storage, processing of hydrocarbons, as well as operation of the Unified Gas Supply System (UGSS). For the full list of subsidiaries, see page 184 of the Gazprom Group’s Sustainability Report 2021.</t>
  </si>
  <si>
    <t>data collection scope</t>
  </si>
  <si>
    <t>ENERGY SAVING AND ENERGY EFFICIENCY</t>
  </si>
  <si>
    <t>Total energy consumption at the Gazprom Group *</t>
  </si>
  <si>
    <t>million GJ</t>
  </si>
  <si>
    <t>Electric power</t>
  </si>
  <si>
    <t>million kWh</t>
  </si>
  <si>
    <t>Heat</t>
  </si>
  <si>
    <t>Energy consumption from non-renewable sources, incl.:</t>
  </si>
  <si>
    <t>Natural gas</t>
  </si>
  <si>
    <t>Coal</t>
  </si>
  <si>
    <t>Crude oil fuels (gasoline, jet kerosene, fuel oil, LNG)</t>
  </si>
  <si>
    <t>Fuel and energy savings resulting from energy saving programs</t>
  </si>
  <si>
    <t xml:space="preserve">As the scope of data collection expanded in the reporting period, the approach to converting electricity savings from kilowatt-hours to joules changed (a direct approach with 1 million kWh equaling 0.0036 GJ was applied). To account for the change, the indicators for the periods preceding the reporting period were retrospectively recalculated. </t>
  </si>
  <si>
    <t>PJSC Gazprom **</t>
  </si>
  <si>
    <t>Gas production</t>
  </si>
  <si>
    <t>Gas transportation</t>
  </si>
  <si>
    <t>kg of reference fuel per mcm•km</t>
  </si>
  <si>
    <t>Underground gas storage</t>
  </si>
  <si>
    <t>Gas processing</t>
  </si>
  <si>
    <t>kg of reference fuel per ton of reference fuel</t>
  </si>
  <si>
    <t>https://www.gazprom.com/f/posts/74/562608/2018-10-11-energetic-policy-eng.pdf</t>
  </si>
  <si>
    <t>ISO 50001:2018 Energy Management Systems</t>
  </si>
  <si>
    <t>For more details, see pages 90–91 of the Gazprom Group’s Sustainability Report 2021</t>
  </si>
  <si>
    <t>https://www.gazprom.ru/f/posts/82/515293/veritas-certificate-ru.pdf</t>
  </si>
  <si>
    <t>** PJSC Gazprom – the parent company of the Gazprom Group – Public Joint-Stock Company Gazprom – and its 100% subsidiaries and entities involved in exploration, production, transportation, underground storage, processing of hydrocarbons, as well as operation of the Unified Gas Supply System (UGSS). For the full list of subsidiaries, see page 184 of the Gazprom Group’s Sustainability Report 2021.</t>
  </si>
  <si>
    <t>-</t>
  </si>
  <si>
    <t>https://www.gazprom.ru/f/posts/19/638003/iso-450012018-ru.pdf</t>
  </si>
  <si>
    <t>https://www.gazprom.ru/f/posts/16/470433/compliance-certificate-ru.pdf</t>
  </si>
  <si>
    <t xml:space="preserve">Environmental Policy </t>
  </si>
  <si>
    <t>Sustainable Development Policy</t>
  </si>
  <si>
    <t>Energy Efficiency and Energy Saving Policy</t>
  </si>
  <si>
    <t xml:space="preserve">Share of recirculated water </t>
  </si>
  <si>
    <t>Energy intensity of core operations (specific consumption of energy for internal process needs)</t>
  </si>
  <si>
    <t>BOARD OF DIRECTORS</t>
  </si>
  <si>
    <t>Size of the Board of Directors</t>
  </si>
  <si>
    <t>members</t>
  </si>
  <si>
    <t>Executive directors</t>
  </si>
  <si>
    <t>Share of executive directors</t>
  </si>
  <si>
    <t>Non-executive directors</t>
  </si>
  <si>
    <t>Share of non-executive directors</t>
  </si>
  <si>
    <t>Independent directors</t>
  </si>
  <si>
    <t>Share of independent directors</t>
  </si>
  <si>
    <t>Meetings, incl.:</t>
  </si>
  <si>
    <t>number</t>
  </si>
  <si>
    <t>in-person meetings</t>
  </si>
  <si>
    <t>Board meetings attendance rate</t>
  </si>
  <si>
    <t>COMMITTEES OF THE BOARD OF DIRECTORS</t>
  </si>
  <si>
    <t>Audit Committee</t>
  </si>
  <si>
    <t>Size of the Committee, incl.:</t>
  </si>
  <si>
    <t xml:space="preserve">Chairman – independent director </t>
  </si>
  <si>
    <t>yes</t>
  </si>
  <si>
    <t>Meetings</t>
  </si>
  <si>
    <t>Sustainability items considered</t>
  </si>
  <si>
    <t>n/a</t>
  </si>
  <si>
    <t>Nomination and Remuneration Committee</t>
  </si>
  <si>
    <t>no</t>
  </si>
  <si>
    <t>Sustainable Development Committee</t>
  </si>
  <si>
    <t>No</t>
  </si>
  <si>
    <t xml:space="preserve">MANAGEMENT COMMITTEE </t>
  </si>
  <si>
    <t>Size of the Management Committee</t>
  </si>
  <si>
    <t>Women</t>
  </si>
  <si>
    <t>Share of women</t>
  </si>
  <si>
    <t>CORPORATE DOCUMENTS</t>
  </si>
  <si>
    <t>Articles of Association</t>
  </si>
  <si>
    <t>https://www.gazprom.com/f/posts/74/562608/gazprom-articles-2020-06-26-ed-en.pdf</t>
  </si>
  <si>
    <t>Regulation on the General Shareholders Meeting</t>
  </si>
  <si>
    <t>https://www.gazprom.com/f/posts/74/562608/regulations-shareholders-meeting-2022-06-30-en_ms.pdf</t>
  </si>
  <si>
    <t>Regulation on the Board of Directors</t>
  </si>
  <si>
    <t>https://www.gazprom.com/f/posts/74/562608/regulations-board-of-directors-2021-06-25-en.pdf</t>
  </si>
  <si>
    <t>Regulation on the Audit Committee of the Board of Directors</t>
  </si>
  <si>
    <t>https://www.gazprom.com/f/posts/74/562608/regulation-board-directors-audit-committee-20-08-2021-en.pdf</t>
  </si>
  <si>
    <t>Regulation on the Nomination and Remuneration Committee of the Board of Directors</t>
  </si>
  <si>
    <t>https://www.gazprom.com/f/posts/74/562608/2019-10-17-regulation-board-directors-appointments-rewards-committee-en.pdf</t>
  </si>
  <si>
    <t>Regulation on the Sustainable Development Committee of the Board of Directors</t>
  </si>
  <si>
    <t>https://www.gazprom.com/f/posts/74/562608/committee-board-directors-sustainable-development-regulations-13-07-2021-en.pdf</t>
  </si>
  <si>
    <t>Regulation on the Management Committee</t>
  </si>
  <si>
    <t>https://www.gazprom.com/f/posts/74/562608/regulations-management-committee-2019-06-28-en.pdf</t>
  </si>
  <si>
    <t>Corporate Governance Code</t>
  </si>
  <si>
    <t>https://www.gazprom.com/f/posts/74/562608/kodeks_korporativnogo_upravleniya_eng_30.06.2017.pdf</t>
  </si>
  <si>
    <t>Code of Corporate Ethics</t>
  </si>
  <si>
    <t>https://www.gazprom.com/f/posts/74/562608/2014-02-25-codex-of-corporate-ethics-en-2019-08-20-edit.pdf</t>
  </si>
  <si>
    <t>Anti-Corruption Policy</t>
  </si>
  <si>
    <t>https://www.gazprom.com/f/posts/74/562608/anti-corruption-policy-2022-04-15-en.pdf</t>
  </si>
  <si>
    <t>Dividend Policy</t>
  </si>
  <si>
    <t>https://www.gazprom.com/f/posts/08/697893/gazprom-dividend-policy-24-12-2019-en.pdf</t>
  </si>
  <si>
    <t>Risk Management and Internal Control Policy</t>
  </si>
  <si>
    <t>https://www.gazprom.com/f/posts/74/562608/risk-internal-control-policy-en.pdf</t>
  </si>
  <si>
    <t>PERSONNEL</t>
  </si>
  <si>
    <t>Headcount</t>
  </si>
  <si>
    <t>thousand people</t>
  </si>
  <si>
    <t>Employee turnover</t>
  </si>
  <si>
    <t>Male employees</t>
  </si>
  <si>
    <t>Share of male employees</t>
  </si>
  <si>
    <t>Female employees</t>
  </si>
  <si>
    <t>Share of female employees</t>
  </si>
  <si>
    <t>Male executives</t>
  </si>
  <si>
    <t>Share of male executives</t>
  </si>
  <si>
    <t>Female executives</t>
  </si>
  <si>
    <t>Male specialists and white-collar employees</t>
  </si>
  <si>
    <t>Female specialists and white-collar employees</t>
  </si>
  <si>
    <t>Share of female specialists and white-collar employees</t>
  </si>
  <si>
    <t>Male blue-collar employees</t>
  </si>
  <si>
    <t>Share of male blue-collar employees</t>
  </si>
  <si>
    <t>Female blue-collar employees</t>
  </si>
  <si>
    <t>Share of female blue-collar employees</t>
  </si>
  <si>
    <t>Average monthly salary</t>
  </si>
  <si>
    <t>PJSC Gazprom</t>
  </si>
  <si>
    <t>RUB thousand</t>
  </si>
  <si>
    <t>105.1*</t>
  </si>
  <si>
    <t>107.2**</t>
  </si>
  <si>
    <t>* The data for 26 subsidiaries responsible for the core operations (gas production, processing, transportation and underground storage). For the full list of subsidiaries, see page 235 of the Gazprom Group’s Sustainability Report 2020.
** The data for 28 subsidiaries responsible for the core operations (gas production, processing, transportation and underground storage). For the full list of subsidiaries, see page 200 of the Gazprom Group’s Sustainability Report 2021.</t>
  </si>
  <si>
    <t>Social expenses</t>
  </si>
  <si>
    <t>Payroll expenses</t>
  </si>
  <si>
    <t>Health insurance expenses, incl.:</t>
  </si>
  <si>
    <t>Gazprom Group***</t>
  </si>
  <si>
    <t>paid for rehabilitation treatment under VMI</t>
  </si>
  <si>
    <t>paid for dedicated preventive initiatives under VMI</t>
  </si>
  <si>
    <t>*** The 2020 data for PJSC Gazprom and 85 subsidiaries and entities included in PJSC Gazprom’s budgeting system.
        The 2021 data for PJSC Gazprom, its 15 branches and 79 subsidiaries, entities and representative offices included in PJSC Gazprom’s budgeting system.</t>
  </si>
  <si>
    <t>Total share of employees covered by collective agreements</t>
  </si>
  <si>
    <t>PJSC Gazprom and its subsidiaries – parties to the General Collective Bargaining Agreement</t>
  </si>
  <si>
    <t>For the list of subsidiaries that are parties to the General Collective Bargaining Agreement in 2021, see page 200 of the Gazprom Group’s Sustainability Report 2021.</t>
  </si>
  <si>
    <t>Average duration of training:</t>
  </si>
  <si>
    <t>per executive, specialist, white-collar employee</t>
  </si>
  <si>
    <t>hour</t>
  </si>
  <si>
    <t>per blue-collar employee</t>
  </si>
  <si>
    <t>Employees covered by the skills upgrading and professional retraining programs:</t>
  </si>
  <si>
    <t>executives, specialists, other white-collar employees</t>
  </si>
  <si>
    <t>man-courses*****</t>
  </si>
  <si>
    <t>199.4****</t>
  </si>
  <si>
    <t>blue-collar employees</t>
  </si>
  <si>
    <t>*** Programs exceeding 16 hours, including remote-learning and off-site training formats.</t>
  </si>
  <si>
    <t>**** A person completing two training courses is counted twice.</t>
  </si>
  <si>
    <t>PROCESS SAFETY</t>
  </si>
  <si>
    <t>Injuries and fatalities:</t>
  </si>
  <si>
    <t>injuries</t>
  </si>
  <si>
    <t>Companies covered by the ISPSM</t>
  </si>
  <si>
    <t>people</t>
  </si>
  <si>
    <t>incl. fatalities</t>
  </si>
  <si>
    <t>Fires at the facilities of PJSC Gazprom and its subsidiaries</t>
  </si>
  <si>
    <t>Industrial accidents and incidents:</t>
  </si>
  <si>
    <t>Accidents</t>
  </si>
  <si>
    <t>Incidents</t>
  </si>
  <si>
    <t>Oil business companies</t>
  </si>
  <si>
    <t>Power generation companies</t>
  </si>
  <si>
    <t>Gazprom Neftekhim Salavat</t>
  </si>
  <si>
    <t>Injury frequency rate:</t>
  </si>
  <si>
    <t>Number of persons injured as a result of incidents / average number of employees × 1,000.</t>
  </si>
  <si>
    <t>Lost time injury frequency rate (LTIFR):</t>
  </si>
  <si>
    <t xml:space="preserve"> Number of persons injured as a result of incidents where lost time was involved / total man-hours worked x 1,000,000.</t>
  </si>
  <si>
    <t>Fatal accident rate (FAR):</t>
  </si>
  <si>
    <t>Number of persons who suffered fatal accidents / total man-hours worked × 100,000,000.</t>
  </si>
  <si>
    <t>Occupational disease rate (ODR):</t>
  </si>
  <si>
    <t>Number of incident cases of occupational diseases / total man-hours worked x 1,000,000.</t>
  </si>
  <si>
    <t>Occupational safety expenses:</t>
  </si>
  <si>
    <t>Industrial safety expenses:</t>
  </si>
  <si>
    <t xml:space="preserve"> For the list of subsidiaries, entities and branches covered by the Integrated System of Process Safety Management (ISPSM) as at the end of 2020 and 2021, see the Gazprom Group’s Sustainability Reports 2020 and 2021 on pages 241 and 201, respectively.</t>
  </si>
  <si>
    <t>LOCAL COMMUNITIES</t>
  </si>
  <si>
    <t>Support of indigenous minorities</t>
  </si>
  <si>
    <t>Charity spending</t>
  </si>
  <si>
    <t>Occupational, Industrial, Fire and Road Safety Policy</t>
  </si>
  <si>
    <t>https://www.gazprom.com/f/posts/74/562608/2019-09-17-safety-policy-en.pdf</t>
  </si>
  <si>
    <t>Quality Assurance Policy</t>
  </si>
  <si>
    <t>https://www.gazprom.com/f/posts/74/562608/quality-assurance-policy-20-09-17-en.pdf</t>
  </si>
  <si>
    <t>https://www.gazprom.com/f/posts/74/562608/2022-04-28-sustainability-policy-en.pdf</t>
  </si>
  <si>
    <t>ISO 45001:2018 Occupational Health and Safety Management Systems. Requirements with Guidance for Use</t>
  </si>
  <si>
    <t>For more details on the data collection scope and certification of conformity, see pages 129 and 131 of the Gazprom Group’s Sustainability Report 2021.</t>
  </si>
  <si>
    <t>ISO 9001:2015 Quality Management Systems</t>
  </si>
  <si>
    <t>For more details on PJSC Gazprom’s QMS scope and certified companies of the Gazprom Group, see page 41 of the Gazprom Group’s Sustainability Report 2021.</t>
  </si>
  <si>
    <t>Total heat and electricity consumption by the Gazprom Group for internal process needs</t>
  </si>
  <si>
    <r>
      <t>mmt of СО</t>
    </r>
    <r>
      <rPr>
        <vertAlign val="subscript"/>
        <sz val="11"/>
        <color theme="1"/>
        <rFont val="Arial Narrow"/>
        <family val="2"/>
        <charset val="204"/>
      </rPr>
      <t>2</t>
    </r>
    <r>
      <rPr>
        <sz val="11"/>
        <color theme="1"/>
        <rFont val="Arial Narrow"/>
        <family val="2"/>
        <charset val="204"/>
      </rPr>
      <t xml:space="preserve"> equivalent</t>
    </r>
  </si>
  <si>
    <r>
      <t>kg of CO</t>
    </r>
    <r>
      <rPr>
        <vertAlign val="subscript"/>
        <sz val="11"/>
        <color theme="1"/>
        <rFont val="Arial Narrow"/>
        <family val="2"/>
        <charset val="204"/>
      </rPr>
      <t>2</t>
    </r>
    <r>
      <rPr>
        <sz val="11"/>
        <color theme="1"/>
        <rFont val="Arial Narrow"/>
        <family val="2"/>
        <charset val="204"/>
      </rPr>
      <t xml:space="preserve"> equivalent per ton of reference fuel</t>
    </r>
  </si>
  <si>
    <r>
      <t>kg of CO</t>
    </r>
    <r>
      <rPr>
        <vertAlign val="subscript"/>
        <sz val="11"/>
        <color theme="1"/>
        <rFont val="Arial Narrow"/>
        <family val="2"/>
        <charset val="204"/>
      </rPr>
      <t>2</t>
    </r>
    <r>
      <rPr>
        <sz val="11"/>
        <color theme="1"/>
        <rFont val="Arial Narrow"/>
        <family val="2"/>
        <charset val="204"/>
      </rPr>
      <t xml:space="preserve"> equivalent per boe</t>
    </r>
  </si>
  <si>
    <r>
      <t xml:space="preserve">** </t>
    </r>
    <r>
      <rPr>
        <sz val="10"/>
        <color theme="1"/>
        <rFont val="Arial Narrow"/>
        <family val="2"/>
        <charset val="204"/>
      </rPr>
      <t>In 2021, waste handed over to other business entities for storage increased significantly because, as at the beginning of the year, PJSC OGK-2 (Gazprom Energoholding) recorded bottom ash waste transferred to Krasnoyarskaya GRES-2 which, together with its waste accumulated on storage sites, became the property of another legal entity as a result of a sale and purchase transaction.</t>
    </r>
  </si>
  <si>
    <r>
      <t xml:space="preserve">*** </t>
    </r>
    <r>
      <rPr>
        <sz val="10"/>
        <color theme="1"/>
        <rFont val="Arial Narrow"/>
        <family val="2"/>
        <charset val="204"/>
      </rPr>
      <t xml:space="preserve">Within Russia, taking into account production at fields operated by PJSC Gazprom or its core subsidiaries under subsoil use licences and developed by Gazpromneft-Zapolyarye in accordance with long-term risk service agreements signed in 2018–2020. </t>
    </r>
  </si>
  <si>
    <r>
      <t>kg of reference fuel per thousand m</t>
    </r>
    <r>
      <rPr>
        <vertAlign val="superscript"/>
        <sz val="11"/>
        <color theme="1"/>
        <rFont val="Arial Narrow"/>
        <family val="2"/>
        <charset val="204"/>
      </rPr>
      <t>3</t>
    </r>
  </si>
  <si>
    <r>
      <t xml:space="preserve"> kg of reference fuel per thousand m</t>
    </r>
    <r>
      <rPr>
        <vertAlign val="superscript"/>
        <sz val="11"/>
        <color theme="1"/>
        <rFont val="Arial Narrow"/>
        <family val="2"/>
        <charset val="204"/>
      </rPr>
      <t>3</t>
    </r>
  </si>
  <si>
    <t>Carbon intensity (specific emissions) of products burnt by end consumers</t>
  </si>
  <si>
    <r>
      <t xml:space="preserve">* </t>
    </r>
    <r>
      <rPr>
        <i/>
        <sz val="10"/>
        <color theme="1"/>
        <rFont val="Arial Narrow"/>
        <family val="2"/>
        <charset val="204"/>
      </rPr>
      <t>excluding own production ("Volume of own electricity, heating, cooling and steam production") less electricity, heating, cooling and steam sold.</t>
    </r>
  </si>
  <si>
    <r>
      <rPr>
        <i/>
        <sz val="11"/>
        <color theme="0" tint="-0.499984740745262"/>
        <rFont val="Arial Narrow"/>
        <family val="2"/>
        <charset val="204"/>
      </rPr>
      <t>Share of female executives</t>
    </r>
  </si>
  <si>
    <r>
      <t>Gas infrastructure expansion</t>
    </r>
    <r>
      <rPr>
        <b/>
        <sz val="11"/>
        <rFont val="Arial Narrow"/>
        <family val="2"/>
        <charset val="204"/>
      </rPr>
      <t>***</t>
    </r>
  </si>
  <si>
    <r>
      <t>***</t>
    </r>
    <r>
      <rPr>
        <i/>
        <sz val="11"/>
        <rFont val="Arial Narrow"/>
        <family val="2"/>
        <charset val="204"/>
      </rPr>
      <t xml:space="preserve"> vs. Gazprom Mezhregiongaz comparable data for 2020. </t>
    </r>
  </si>
  <si>
    <t>** Excluding the foreign assets of Gazprom Neft Group in Serbia, Iraq, Italy, Eastern Europe and Central Asia.</t>
  </si>
  <si>
    <t>Oil business companies **</t>
  </si>
  <si>
    <t>54*</t>
  </si>
  <si>
    <t xml:space="preserve">* The decrease is attributable to changes in the procedure for accounting for, and recording of man-made events.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</si>
</sst>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charset val="204"/>
      <scheme val="minor"/>
    </font>
    <font>
      <u/>
      <sz val="11"/>
      <color theme="10"/>
      <name val="Calibri"/>
      <family val="2"/>
      <charset val="204"/>
      <scheme val="minor"/>
    </font>
    <font>
      <sz val="11"/>
      <color theme="1"/>
      <name val="Calibri"/>
      <family val="2"/>
      <scheme val="minor"/>
    </font>
    <font>
      <sz val="10"/>
      <name val="Arial"/>
      <family val="2"/>
      <charset val="204"/>
    </font>
    <font>
      <sz val="10"/>
      <color indexed="63"/>
      <name val="Arial"/>
      <family val="2"/>
    </font>
    <font>
      <sz val="11"/>
      <color theme="1"/>
      <name val="Arial Narrow"/>
      <family val="2"/>
      <charset val="204"/>
    </font>
    <font>
      <b/>
      <sz val="11"/>
      <color theme="1"/>
      <name val="Arial Narrow"/>
      <family val="2"/>
      <charset val="204"/>
    </font>
    <font>
      <vertAlign val="subscript"/>
      <sz val="11"/>
      <color theme="1"/>
      <name val="Arial Narrow"/>
      <family val="2"/>
      <charset val="204"/>
    </font>
    <font>
      <sz val="11"/>
      <color rgb="FFFF0000"/>
      <name val="Arial Narrow"/>
      <family val="2"/>
      <charset val="204"/>
    </font>
    <font>
      <u/>
      <sz val="11"/>
      <color theme="10"/>
      <name val="Arial Narrow"/>
      <family val="2"/>
      <charset val="204"/>
    </font>
    <font>
      <i/>
      <sz val="10"/>
      <color theme="1"/>
      <name val="Arial Narrow"/>
      <family val="2"/>
      <charset val="204"/>
    </font>
    <font>
      <sz val="10"/>
      <color theme="1"/>
      <name val="Arial Narrow"/>
      <family val="2"/>
      <charset val="204"/>
    </font>
    <font>
      <b/>
      <sz val="10"/>
      <color theme="1"/>
      <name val="Arial Narrow"/>
      <family val="2"/>
      <charset val="204"/>
    </font>
    <font>
      <i/>
      <sz val="11"/>
      <color theme="1"/>
      <name val="Arial Narrow"/>
      <family val="2"/>
      <charset val="204"/>
    </font>
    <font>
      <vertAlign val="superscript"/>
      <sz val="11"/>
      <color theme="1"/>
      <name val="Arial Narrow"/>
      <family val="2"/>
      <charset val="204"/>
    </font>
    <font>
      <i/>
      <sz val="11"/>
      <color theme="0" tint="-0.499984740745262"/>
      <name val="Arial Narrow"/>
      <family val="2"/>
      <charset val="204"/>
    </font>
    <font>
      <sz val="11"/>
      <color theme="0" tint="-0.499984740745262"/>
      <name val="Arial Narrow"/>
      <family val="2"/>
      <charset val="204"/>
    </font>
    <font>
      <b/>
      <sz val="11"/>
      <name val="Arial Narrow"/>
      <family val="2"/>
      <charset val="204"/>
    </font>
    <font>
      <i/>
      <sz val="11"/>
      <name val="Arial Narrow"/>
      <family val="2"/>
      <charset val="204"/>
    </font>
    <font>
      <i/>
      <sz val="10"/>
      <name val="Arial Narrow"/>
      <family val="2"/>
      <charset val="204"/>
    </font>
    <font>
      <sz val="11"/>
      <name val="Arial Narrow"/>
      <family val="2"/>
      <charset val="204"/>
    </font>
  </fonts>
  <fills count="4">
    <fill>
      <patternFill patternType="none"/>
    </fill>
    <fill>
      <patternFill patternType="gray125"/>
    </fill>
    <fill>
      <patternFill patternType="solid">
        <fgColor theme="9" tint="0.39997558519241921"/>
        <bgColor indexed="64"/>
      </patternFill>
    </fill>
    <fill>
      <patternFill patternType="solid">
        <fgColor rgb="FFFFFFFF"/>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xf numFmtId="0" fontId="3" fillId="0" borderId="0"/>
    <xf numFmtId="0" fontId="4" fillId="3" borderId="4"/>
  </cellStyleXfs>
  <cellXfs count="160">
    <xf numFmtId="0" fontId="0" fillId="0" borderId="0" xfId="0"/>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wrapText="1"/>
    </xf>
    <xf numFmtId="0" fontId="6" fillId="2" borderId="0" xfId="0" applyFont="1" applyFill="1" applyAlignment="1">
      <alignment horizontal="center" vertical="center"/>
    </xf>
    <xf numFmtId="0" fontId="5" fillId="0" borderId="0"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Fill="1" applyBorder="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6" fillId="0" borderId="1" xfId="0" applyFont="1" applyBorder="1" applyAlignment="1">
      <alignment vertical="center"/>
    </xf>
    <xf numFmtId="0" fontId="5" fillId="0" borderId="3" xfId="0" applyFont="1" applyBorder="1" applyAlignment="1">
      <alignment horizontal="center" vertical="center"/>
    </xf>
    <xf numFmtId="0" fontId="5" fillId="0" borderId="2" xfId="0" quotePrefix="1" applyFont="1" applyFill="1" applyBorder="1" applyAlignment="1">
      <alignment horizontal="center" vertical="center"/>
    </xf>
    <xf numFmtId="0" fontId="5" fillId="0" borderId="3" xfId="0" applyFont="1" applyFill="1" applyBorder="1" applyAlignment="1">
      <alignment horizontal="center" vertical="center"/>
    </xf>
    <xf numFmtId="0" fontId="8" fillId="0" borderId="4" xfId="0" applyFont="1" applyBorder="1" applyAlignment="1">
      <alignment vertical="center"/>
    </xf>
    <xf numFmtId="0" fontId="5" fillId="0" borderId="0" xfId="0" quotePrefix="1" applyFont="1" applyFill="1" applyBorder="1" applyAlignment="1">
      <alignment horizontal="center" vertical="center"/>
    </xf>
    <xf numFmtId="0" fontId="5" fillId="0" borderId="5" xfId="0" applyFont="1" applyFill="1" applyBorder="1" applyAlignment="1">
      <alignment horizontal="center" vertical="center"/>
    </xf>
    <xf numFmtId="0" fontId="8" fillId="0" borderId="6" xfId="0" applyFont="1" applyBorder="1" applyAlignment="1">
      <alignment vertical="center"/>
    </xf>
    <xf numFmtId="0" fontId="5" fillId="0" borderId="7" xfId="0" quotePrefix="1" applyFont="1" applyFill="1" applyBorder="1" applyAlignment="1">
      <alignment horizontal="center" vertical="center"/>
    </xf>
    <xf numFmtId="0" fontId="5" fillId="0" borderId="8" xfId="0" applyFont="1" applyFill="1" applyBorder="1" applyAlignment="1">
      <alignment horizontal="center" vertical="center"/>
    </xf>
    <xf numFmtId="0" fontId="6" fillId="0" borderId="9" xfId="0" applyFont="1" applyBorder="1" applyAlignment="1">
      <alignment vertical="center"/>
    </xf>
    <xf numFmtId="0" fontId="5" fillId="0" borderId="11" xfId="0" applyFont="1" applyFill="1" applyBorder="1" applyAlignment="1">
      <alignment horizontal="center" vertical="center"/>
    </xf>
    <xf numFmtId="0" fontId="5" fillId="0" borderId="0" xfId="0" applyFont="1" applyFill="1" applyAlignment="1">
      <alignment vertical="center"/>
    </xf>
    <xf numFmtId="0" fontId="6" fillId="0" borderId="1" xfId="0" applyFont="1" applyFill="1" applyBorder="1" applyAlignment="1">
      <alignment vertical="center"/>
    </xf>
    <xf numFmtId="0" fontId="5" fillId="0" borderId="8" xfId="0" applyFont="1" applyBorder="1" applyAlignment="1">
      <alignment horizontal="center" vertical="center"/>
    </xf>
    <xf numFmtId="0" fontId="5" fillId="0" borderId="0" xfId="0" applyFont="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center" vertical="center"/>
    </xf>
    <xf numFmtId="4" fontId="6" fillId="0" borderId="3" xfId="0" applyNumberFormat="1" applyFont="1" applyBorder="1" applyAlignment="1">
      <alignment horizontal="center" vertical="center"/>
    </xf>
    <xf numFmtId="0" fontId="5" fillId="0" borderId="4" xfId="0" applyFont="1" applyBorder="1" applyAlignment="1">
      <alignment vertical="center"/>
    </xf>
    <xf numFmtId="4" fontId="5" fillId="0" borderId="0"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5" xfId="0" applyFont="1" applyBorder="1" applyAlignment="1">
      <alignment horizontal="center" vertical="center"/>
    </xf>
    <xf numFmtId="2" fontId="5" fillId="0" borderId="5" xfId="0" applyNumberFormat="1" applyFont="1" applyBorder="1" applyAlignment="1">
      <alignment horizontal="center" vertical="center"/>
    </xf>
    <xf numFmtId="0" fontId="5" fillId="0" borderId="6" xfId="0" applyFont="1" applyBorder="1" applyAlignment="1">
      <alignment vertical="center" wrapText="1"/>
    </xf>
    <xf numFmtId="2" fontId="5" fillId="0" borderId="7" xfId="0" applyNumberFormat="1" applyFont="1" applyBorder="1" applyAlignment="1">
      <alignment horizontal="center" vertical="center"/>
    </xf>
    <xf numFmtId="0" fontId="6" fillId="2" borderId="0" xfId="0" applyFont="1" applyFill="1" applyBorder="1" applyAlignment="1">
      <alignment vertical="center" wrapText="1"/>
    </xf>
    <xf numFmtId="0" fontId="5" fillId="2" borderId="0" xfId="0" applyFont="1" applyFill="1" applyBorder="1" applyAlignment="1">
      <alignment horizontal="center" vertical="center"/>
    </xf>
    <xf numFmtId="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5" fillId="0" borderId="4" xfId="0" applyFont="1" applyFill="1" applyBorder="1" applyAlignment="1">
      <alignment vertical="center"/>
    </xf>
    <xf numFmtId="4" fontId="5" fillId="0" borderId="0" xfId="0" applyNumberFormat="1" applyFont="1" applyFill="1" applyBorder="1" applyAlignment="1">
      <alignment horizontal="center" vertical="center"/>
    </xf>
    <xf numFmtId="0" fontId="5" fillId="0" borderId="6" xfId="0" applyFont="1" applyFill="1" applyBorder="1" applyAlignment="1">
      <alignment vertical="center"/>
    </xf>
    <xf numFmtId="4" fontId="5" fillId="0" borderId="10"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2" xfId="0" applyNumberFormat="1" applyFont="1" applyBorder="1" applyAlignment="1">
      <alignment horizontal="center" vertical="center"/>
    </xf>
    <xf numFmtId="4" fontId="5" fillId="0" borderId="3" xfId="0" applyNumberFormat="1" applyFont="1" applyBorder="1" applyAlignment="1">
      <alignment horizontal="center" vertical="center"/>
    </xf>
    <xf numFmtId="0" fontId="6" fillId="0" borderId="6" xfId="0" applyFont="1" applyBorder="1" applyAlignment="1">
      <alignment vertical="center"/>
    </xf>
    <xf numFmtId="1" fontId="5" fillId="0" borderId="7" xfId="0" applyNumberFormat="1" applyFont="1" applyFill="1" applyBorder="1" applyAlignment="1">
      <alignment horizontal="center" vertical="center"/>
    </xf>
    <xf numFmtId="1" fontId="5" fillId="0" borderId="7" xfId="0" applyNumberFormat="1" applyFont="1" applyBorder="1" applyAlignment="1">
      <alignment horizontal="center" vertical="center"/>
    </xf>
    <xf numFmtId="2" fontId="5" fillId="0" borderId="0" xfId="0" applyNumberFormat="1" applyFont="1" applyAlignment="1">
      <alignment horizontal="center" vertical="center"/>
    </xf>
    <xf numFmtId="4" fontId="6" fillId="0" borderId="2" xfId="0" applyNumberFormat="1" applyFont="1" applyBorder="1" applyAlignment="1">
      <alignment horizontal="center" vertical="center"/>
    </xf>
    <xf numFmtId="3" fontId="5" fillId="0" borderId="0" xfId="0" applyNumberFormat="1" applyFont="1" applyFill="1" applyBorder="1" applyAlignment="1">
      <alignment horizontal="center" vertical="center"/>
    </xf>
    <xf numFmtId="0" fontId="5" fillId="0" borderId="6" xfId="0" applyFont="1" applyBorder="1" applyAlignment="1">
      <alignment vertical="center"/>
    </xf>
    <xf numFmtId="2" fontId="5" fillId="0" borderId="8" xfId="0" applyNumberFormat="1" applyFont="1" applyBorder="1" applyAlignment="1">
      <alignment horizontal="center" vertical="center"/>
    </xf>
    <xf numFmtId="0" fontId="5" fillId="0" borderId="5" xfId="0" applyFont="1" applyBorder="1" applyAlignment="1">
      <alignment vertical="center"/>
    </xf>
    <xf numFmtId="164" fontId="5" fillId="0" borderId="2" xfId="0" applyNumberFormat="1" applyFont="1" applyBorder="1" applyAlignment="1">
      <alignment horizontal="center" vertical="center"/>
    </xf>
    <xf numFmtId="0" fontId="6" fillId="0" borderId="4" xfId="0" applyFont="1" applyBorder="1" applyAlignment="1">
      <alignment vertical="center" wrapText="1"/>
    </xf>
    <xf numFmtId="165" fontId="5" fillId="0" borderId="0" xfId="0" applyNumberFormat="1" applyFont="1" applyBorder="1" applyAlignment="1">
      <alignment horizontal="center" vertical="center"/>
    </xf>
    <xf numFmtId="0" fontId="6" fillId="0" borderId="6" xfId="0" applyFont="1" applyBorder="1" applyAlignment="1">
      <alignment vertical="center" wrapText="1"/>
    </xf>
    <xf numFmtId="165" fontId="5" fillId="0" borderId="7" xfId="0" applyNumberFormat="1" applyFont="1" applyBorder="1" applyAlignment="1">
      <alignment horizontal="center" vertical="center"/>
    </xf>
    <xf numFmtId="165" fontId="5" fillId="0" borderId="2" xfId="0" applyNumberFormat="1" applyFont="1" applyBorder="1" applyAlignment="1">
      <alignment horizontal="center" vertical="center"/>
    </xf>
    <xf numFmtId="164" fontId="5" fillId="0" borderId="3" xfId="0" applyNumberFormat="1" applyFont="1" applyBorder="1" applyAlignment="1">
      <alignment horizontal="center" vertical="center"/>
    </xf>
    <xf numFmtId="0" fontId="6" fillId="0" borderId="4" xfId="0" applyFont="1" applyBorder="1" applyAlignment="1">
      <alignment vertical="center"/>
    </xf>
    <xf numFmtId="0" fontId="6" fillId="0" borderId="4" xfId="0" applyFont="1" applyFill="1" applyBorder="1" applyAlignment="1">
      <alignment vertical="center"/>
    </xf>
    <xf numFmtId="0" fontId="6" fillId="0" borderId="6" xfId="0" applyFont="1" applyFill="1" applyBorder="1" applyAlignment="1">
      <alignment vertical="center" wrapText="1"/>
    </xf>
    <xf numFmtId="0" fontId="5" fillId="0" borderId="8" xfId="0" applyFont="1" applyBorder="1" applyAlignment="1">
      <alignment vertical="center"/>
    </xf>
    <xf numFmtId="0" fontId="5" fillId="0" borderId="3" xfId="0" applyFont="1" applyBorder="1" applyAlignment="1">
      <alignment vertical="center"/>
    </xf>
    <xf numFmtId="4" fontId="5" fillId="0" borderId="7" xfId="0" applyNumberFormat="1" applyFont="1" applyBorder="1" applyAlignment="1">
      <alignment horizontal="center" vertical="center"/>
    </xf>
    <xf numFmtId="2" fontId="5" fillId="0" borderId="0" xfId="0" quotePrefix="1" applyNumberFormat="1" applyFont="1" applyFill="1" applyBorder="1" applyAlignment="1">
      <alignment horizontal="center" vertical="center"/>
    </xf>
    <xf numFmtId="0" fontId="8" fillId="0" borderId="0" xfId="0" applyFont="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6" fillId="0" borderId="1" xfId="0" applyFont="1" applyFill="1" applyBorder="1" applyAlignment="1">
      <alignment vertical="center" wrapText="1"/>
    </xf>
    <xf numFmtId="0" fontId="5" fillId="0" borderId="0" xfId="0" applyFont="1" applyFill="1" applyBorder="1" applyAlignment="1">
      <alignment vertical="center" wrapText="1"/>
    </xf>
    <xf numFmtId="0" fontId="5" fillId="2" borderId="0" xfId="0" applyFont="1" applyFill="1" applyAlignment="1">
      <alignment vertical="center"/>
    </xf>
    <xf numFmtId="0" fontId="5" fillId="0" borderId="7" xfId="0" applyFont="1" applyBorder="1" applyAlignment="1">
      <alignment vertical="center"/>
    </xf>
    <xf numFmtId="0" fontId="5" fillId="0" borderId="0" xfId="0" applyFont="1" applyFill="1" applyBorder="1" applyAlignment="1">
      <alignment vertical="center"/>
    </xf>
    <xf numFmtId="4" fontId="5" fillId="0" borderId="5" xfId="0" applyNumberFormat="1" applyFont="1" applyBorder="1" applyAlignment="1">
      <alignment vertical="center"/>
    </xf>
    <xf numFmtId="0" fontId="5" fillId="2" borderId="0" xfId="0" applyFont="1" applyFill="1" applyBorder="1" applyAlignment="1">
      <alignment vertical="center"/>
    </xf>
    <xf numFmtId="0" fontId="11" fillId="0" borderId="0" xfId="0" applyFont="1" applyAlignment="1">
      <alignment vertical="center" wrapText="1"/>
    </xf>
    <xf numFmtId="0" fontId="12" fillId="0" borderId="4" xfId="0" applyFont="1" applyBorder="1" applyAlignment="1">
      <alignment vertical="center" wrapText="1"/>
    </xf>
    <xf numFmtId="0" fontId="12" fillId="0" borderId="6" xfId="0" applyFont="1" applyFill="1" applyBorder="1" applyAlignment="1">
      <alignment vertical="center" wrapText="1"/>
    </xf>
    <xf numFmtId="164" fontId="5" fillId="0" borderId="0" xfId="0" applyNumberFormat="1" applyFont="1" applyBorder="1" applyAlignment="1">
      <alignment horizontal="center" vertical="center"/>
    </xf>
    <xf numFmtId="164" fontId="5" fillId="0" borderId="5"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5" xfId="0" applyNumberFormat="1" applyFont="1" applyBorder="1" applyAlignment="1">
      <alignment horizontal="center" vertical="center"/>
    </xf>
    <xf numFmtId="0" fontId="13" fillId="0" borderId="4" xfId="0" applyFont="1" applyBorder="1" applyAlignment="1">
      <alignment vertical="center" wrapText="1"/>
    </xf>
    <xf numFmtId="0" fontId="5" fillId="0" borderId="4" xfId="0" applyFont="1" applyBorder="1" applyAlignment="1">
      <alignment vertical="center" wrapText="1"/>
    </xf>
    <xf numFmtId="0" fontId="6" fillId="0" borderId="9" xfId="0" applyFont="1" applyBorder="1" applyAlignment="1">
      <alignment vertical="center" wrapText="1"/>
    </xf>
    <xf numFmtId="0" fontId="9" fillId="0" borderId="0" xfId="1" applyFont="1" applyAlignment="1">
      <alignment vertical="center"/>
    </xf>
    <xf numFmtId="0" fontId="13" fillId="0" borderId="0" xfId="0" applyFont="1" applyAlignment="1">
      <alignment vertical="center" wrapText="1"/>
    </xf>
    <xf numFmtId="0" fontId="5" fillId="0" borderId="1"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Border="1" applyAlignment="1">
      <alignment horizontal="center" vertical="center"/>
    </xf>
    <xf numFmtId="0" fontId="6" fillId="2" borderId="4" xfId="0" applyFont="1" applyFill="1" applyBorder="1" applyAlignment="1">
      <alignment vertical="center"/>
    </xf>
    <xf numFmtId="0" fontId="6" fillId="2" borderId="0" xfId="0" applyFont="1" applyFill="1" applyBorder="1" applyAlignment="1">
      <alignment horizontal="center" vertical="center"/>
    </xf>
    <xf numFmtId="0" fontId="5" fillId="0" borderId="0" xfId="0" quotePrefix="1" applyFont="1" applyBorder="1" applyAlignment="1">
      <alignment horizontal="center" vertical="center"/>
    </xf>
    <xf numFmtId="0" fontId="5" fillId="0" borderId="7" xfId="0" quotePrefix="1" applyFont="1" applyBorder="1" applyAlignment="1">
      <alignment horizontal="center" vertical="center"/>
    </xf>
    <xf numFmtId="0" fontId="6" fillId="2" borderId="0" xfId="0" applyFont="1" applyFill="1" applyBorder="1" applyAlignment="1">
      <alignment vertical="center"/>
    </xf>
    <xf numFmtId="0" fontId="9" fillId="0" borderId="0" xfId="1" applyFont="1" applyFill="1" applyAlignment="1">
      <alignment horizontal="left" vertical="center"/>
    </xf>
    <xf numFmtId="0" fontId="9" fillId="0" borderId="0" xfId="1" applyFont="1" applyAlignment="1">
      <alignment horizontal="left" vertical="center"/>
    </xf>
    <xf numFmtId="0" fontId="6" fillId="0" borderId="0" xfId="0" applyFont="1" applyAlignment="1">
      <alignment vertical="center" wrapText="1"/>
    </xf>
    <xf numFmtId="0" fontId="5" fillId="0" borderId="0" xfId="0" applyFont="1" applyAlignment="1">
      <alignment horizontal="left" vertical="center"/>
    </xf>
    <xf numFmtId="0" fontId="15" fillId="0" borderId="4" xfId="0" applyFont="1" applyBorder="1" applyAlignment="1">
      <alignment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vertical="center"/>
    </xf>
    <xf numFmtId="165" fontId="15" fillId="0" borderId="0"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vertical="center"/>
    </xf>
    <xf numFmtId="0" fontId="16" fillId="0" borderId="4" xfId="0" applyFont="1" applyBorder="1" applyAlignment="1">
      <alignment vertical="center"/>
    </xf>
    <xf numFmtId="0" fontId="13" fillId="0" borderId="5" xfId="0" applyFont="1" applyBorder="1" applyAlignment="1">
      <alignment vertical="center"/>
    </xf>
    <xf numFmtId="0" fontId="13" fillId="0" borderId="0" xfId="0" applyFont="1" applyAlignment="1">
      <alignment vertical="center"/>
    </xf>
    <xf numFmtId="0" fontId="10" fillId="0" borderId="4" xfId="0" applyFont="1" applyBorder="1" applyAlignment="1">
      <alignment vertical="center" wrapText="1"/>
    </xf>
    <xf numFmtId="0" fontId="6" fillId="0" borderId="4" xfId="0" applyFont="1" applyFill="1" applyBorder="1" applyAlignment="1">
      <alignment vertical="center" wrapText="1"/>
    </xf>
    <xf numFmtId="0" fontId="10" fillId="0" borderId="6" xfId="0" applyFont="1" applyBorder="1" applyAlignment="1">
      <alignment vertical="center" wrapText="1"/>
    </xf>
    <xf numFmtId="3" fontId="5" fillId="0" borderId="0" xfId="0" applyNumberFormat="1" applyFont="1" applyBorder="1" applyAlignment="1">
      <alignment horizontal="center" vertical="center"/>
    </xf>
    <xf numFmtId="3" fontId="5" fillId="0" borderId="5" xfId="0" applyNumberFormat="1" applyFont="1" applyBorder="1" applyAlignment="1">
      <alignment horizontal="center" vertical="center"/>
    </xf>
    <xf numFmtId="0" fontId="5" fillId="0" borderId="5" xfId="0" quotePrefix="1" applyFont="1" applyBorder="1" applyAlignment="1">
      <alignment horizontal="center" vertical="center"/>
    </xf>
    <xf numFmtId="0" fontId="10" fillId="0" borderId="0" xfId="0" applyFont="1" applyAlignment="1">
      <alignment vertical="center" wrapText="1"/>
    </xf>
    <xf numFmtId="0" fontId="17" fillId="0" borderId="4" xfId="0" applyFont="1" applyFill="1" applyBorder="1" applyAlignment="1">
      <alignment vertical="center" wrapText="1"/>
    </xf>
    <xf numFmtId="0" fontId="19" fillId="0" borderId="4" xfId="0" applyFont="1" applyBorder="1" applyAlignment="1">
      <alignment vertical="center" wrapText="1"/>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0" xfId="1" applyFont="1" applyBorder="1" applyAlignment="1">
      <alignment horizontal="left" vertical="center" wrapText="1"/>
    </xf>
    <xf numFmtId="0" fontId="9" fillId="0" borderId="5" xfId="1" applyFont="1" applyBorder="1" applyAlignment="1">
      <alignment horizontal="left" vertical="center" wrapText="1"/>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6"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cellXfs>
  <cellStyles count="5">
    <cellStyle name="fa_row_header_standard 2" xfId="4"/>
    <cellStyle name="Гиперссылка" xfId="1" builtinId="8"/>
    <cellStyle name="Обычный" xfId="0" builtinId="0"/>
    <cellStyle name="Обычный 2" xfId="3"/>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azprom.ru/f/posts/73/278066/cert-iqnet-iso-ru.ra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azprom.ru/f/posts/60/091228/2018-11-20-energetic-policy.pdf" TargetMode="External"/><Relationship Id="rId1" Type="http://schemas.openxmlformats.org/officeDocument/2006/relationships/hyperlink" Target="https://www.gazprom.ru/f/posts/82/515293/veritas-certificate-ru.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azprom.ru/f/posts/71/134221/dividend-policy-24-12-19.pdf" TargetMode="External"/><Relationship Id="rId2" Type="http://schemas.openxmlformats.org/officeDocument/2006/relationships/hyperlink" Target="https://www.gazprom.ru/f/posts/60/091228/2014-02-25-codex-of-corporate-ethics-2019-08-20-edit.pdf" TargetMode="External"/><Relationship Id="rId1" Type="http://schemas.openxmlformats.org/officeDocument/2006/relationships/hyperlink" Target="https://www.gazprom.ru/f/posts/60/091228/kodeks_korporativnogo_upravleniya_rus_30.06.2017.pdf" TargetMode="External"/><Relationship Id="rId5" Type="http://schemas.openxmlformats.org/officeDocument/2006/relationships/printerSettings" Target="../printerSettings/printerSettings3.bin"/><Relationship Id="rId4" Type="http://schemas.openxmlformats.org/officeDocument/2006/relationships/hyperlink" Target="https://www.gazprom.ru/f/posts/93/485406/risk-internal-control-policy.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azprom.com/f/posts/74/562608/2022-04-28-sustainability-policy-en.pdf" TargetMode="External"/><Relationship Id="rId2" Type="http://schemas.openxmlformats.org/officeDocument/2006/relationships/hyperlink" Target="https://www.gazprom.com/f/posts/74/562608/2019-09-17-safety-policy-en.pdf" TargetMode="External"/><Relationship Id="rId1" Type="http://schemas.openxmlformats.org/officeDocument/2006/relationships/hyperlink" Target="https://www.gazprom.ru/f/posts/16/470433/quality-policy_rus.pdf"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85"/>
  <sheetViews>
    <sheetView tabSelected="1" zoomScaleNormal="100" workbookViewId="0"/>
  </sheetViews>
  <sheetFormatPr defaultRowHeight="16.5" x14ac:dyDescent="0.25"/>
  <cols>
    <col min="1" max="1" width="71.140625" style="16" customWidth="1"/>
    <col min="2" max="2" width="32.42578125" style="1" customWidth="1"/>
    <col min="3" max="3" width="36.85546875" style="1" bestFit="1" customWidth="1"/>
    <col min="4" max="5" width="9.140625" style="1"/>
    <col min="6" max="6" width="12.7109375" style="1" customWidth="1"/>
    <col min="7" max="16384" width="9.140625" style="16"/>
  </cols>
  <sheetData>
    <row r="1" spans="1:7" ht="20.100000000000001" customHeight="1" x14ac:dyDescent="0.25">
      <c r="B1" s="1" t="s">
        <v>0</v>
      </c>
      <c r="C1" s="1" t="s">
        <v>1</v>
      </c>
    </row>
    <row r="2" spans="1:7" ht="20.100000000000001" customHeight="1" x14ac:dyDescent="0.25">
      <c r="D2" s="17">
        <v>2019</v>
      </c>
      <c r="E2" s="17">
        <v>2020</v>
      </c>
      <c r="F2" s="17">
        <v>2021</v>
      </c>
    </row>
    <row r="3" spans="1:7" ht="20.100000000000001" customHeight="1" x14ac:dyDescent="0.25">
      <c r="A3" s="19" t="s">
        <v>2</v>
      </c>
      <c r="B3" s="2"/>
      <c r="C3" s="2"/>
      <c r="D3" s="2"/>
      <c r="E3" s="2"/>
      <c r="F3" s="2"/>
    </row>
    <row r="4" spans="1:7" x14ac:dyDescent="0.25">
      <c r="D4" s="17"/>
      <c r="E4" s="17"/>
    </row>
    <row r="5" spans="1:7" ht="20.100000000000001" customHeight="1" x14ac:dyDescent="0.25">
      <c r="A5" s="20" t="s">
        <v>3</v>
      </c>
      <c r="B5" s="8" t="s">
        <v>4</v>
      </c>
      <c r="C5" s="3" t="s">
        <v>252</v>
      </c>
      <c r="D5" s="3">
        <v>236.5</v>
      </c>
      <c r="E5" s="21">
        <v>210.3</v>
      </c>
      <c r="F5" s="21">
        <v>243.3</v>
      </c>
    </row>
    <row r="6" spans="1:7" ht="49.5" x14ac:dyDescent="0.25">
      <c r="A6" s="20" t="s">
        <v>5</v>
      </c>
      <c r="B6" s="12" t="s">
        <v>6</v>
      </c>
      <c r="C6" s="3" t="s">
        <v>253</v>
      </c>
      <c r="D6" s="22">
        <v>27.8</v>
      </c>
      <c r="E6" s="23">
        <v>29.56</v>
      </c>
      <c r="F6" s="23">
        <v>32.56</v>
      </c>
    </row>
    <row r="7" spans="1:7" ht="33" x14ac:dyDescent="0.25">
      <c r="A7" s="24"/>
      <c r="B7" s="13" t="s">
        <v>7</v>
      </c>
      <c r="C7" s="4" t="s">
        <v>253</v>
      </c>
      <c r="D7" s="25">
        <v>96.26</v>
      </c>
      <c r="E7" s="26">
        <v>119.14</v>
      </c>
      <c r="F7" s="26">
        <v>93.65</v>
      </c>
    </row>
    <row r="8" spans="1:7" ht="33" x14ac:dyDescent="0.25">
      <c r="A8" s="27"/>
      <c r="B8" s="14" t="s">
        <v>8</v>
      </c>
      <c r="C8" s="5" t="s">
        <v>253</v>
      </c>
      <c r="D8" s="28">
        <v>119.5</v>
      </c>
      <c r="E8" s="29">
        <v>107.6</v>
      </c>
      <c r="F8" s="29">
        <v>114.72</v>
      </c>
    </row>
    <row r="10" spans="1:7" ht="20.100000000000001" customHeight="1" x14ac:dyDescent="0.25">
      <c r="A10" s="30" t="s">
        <v>9</v>
      </c>
      <c r="B10" s="6" t="s">
        <v>4</v>
      </c>
      <c r="C10" s="6" t="s">
        <v>252</v>
      </c>
      <c r="D10" s="6">
        <v>13.8</v>
      </c>
      <c r="E10" s="6">
        <v>11.8</v>
      </c>
      <c r="F10" s="31">
        <v>12.4</v>
      </c>
    </row>
    <row r="11" spans="1:7" x14ac:dyDescent="0.25">
      <c r="C11" s="7"/>
      <c r="D11" s="7"/>
      <c r="E11" s="7"/>
    </row>
    <row r="12" spans="1:7" ht="20.100000000000001" customHeight="1" x14ac:dyDescent="0.25">
      <c r="A12" s="33" t="s">
        <v>10</v>
      </c>
      <c r="B12" s="8" t="s">
        <v>4</v>
      </c>
      <c r="C12" s="8" t="s">
        <v>252</v>
      </c>
      <c r="D12" s="8">
        <v>1154.54</v>
      </c>
      <c r="E12" s="8">
        <v>1078.5</v>
      </c>
      <c r="F12" s="23">
        <v>1150.75</v>
      </c>
    </row>
    <row r="13" spans="1:7" ht="20.100000000000001" customHeight="1" x14ac:dyDescent="0.25">
      <c r="A13" s="75" t="s">
        <v>259</v>
      </c>
      <c r="B13" s="15" t="s">
        <v>4</v>
      </c>
      <c r="C13" s="9" t="s">
        <v>254</v>
      </c>
      <c r="D13" s="15">
        <v>301.60000000000002</v>
      </c>
      <c r="E13" s="15">
        <v>301.39999999999998</v>
      </c>
      <c r="F13" s="34">
        <v>301.2</v>
      </c>
    </row>
    <row r="14" spans="1:7" x14ac:dyDescent="0.25">
      <c r="A14" s="35"/>
    </row>
    <row r="15" spans="1:7" ht="20.100000000000001" customHeight="1" x14ac:dyDescent="0.25">
      <c r="A15" s="36" t="s">
        <v>11</v>
      </c>
      <c r="B15" s="8" t="s">
        <v>4</v>
      </c>
      <c r="C15" s="3" t="s">
        <v>12</v>
      </c>
      <c r="D15" s="37" t="s">
        <v>13</v>
      </c>
      <c r="E15" s="37" t="s">
        <v>14</v>
      </c>
      <c r="F15" s="38">
        <v>2506.31</v>
      </c>
      <c r="G15" s="1"/>
    </row>
    <row r="16" spans="1:7" ht="20.100000000000001" customHeight="1" x14ac:dyDescent="0.25">
      <c r="A16" s="39" t="s">
        <v>15</v>
      </c>
      <c r="B16" s="11" t="s">
        <v>4</v>
      </c>
      <c r="C16" s="4" t="s">
        <v>12</v>
      </c>
      <c r="D16" s="40">
        <v>1542.64</v>
      </c>
      <c r="E16" s="40">
        <v>1266.42</v>
      </c>
      <c r="F16" s="41">
        <v>1193.49</v>
      </c>
      <c r="G16" s="1"/>
    </row>
    <row r="17" spans="1:7" ht="20.100000000000001" customHeight="1" x14ac:dyDescent="0.25">
      <c r="A17" s="39" t="s">
        <v>16</v>
      </c>
      <c r="B17" s="11" t="s">
        <v>4</v>
      </c>
      <c r="C17" s="4" t="s">
        <v>12</v>
      </c>
      <c r="D17" s="4">
        <v>596.41999999999996</v>
      </c>
      <c r="E17" s="4">
        <v>550.66</v>
      </c>
      <c r="F17" s="42">
        <v>642.07000000000005</v>
      </c>
      <c r="G17" s="1"/>
    </row>
    <row r="18" spans="1:7" ht="20.100000000000001" customHeight="1" x14ac:dyDescent="0.25">
      <c r="A18" s="39" t="s">
        <v>17</v>
      </c>
      <c r="B18" s="11" t="s">
        <v>4</v>
      </c>
      <c r="C18" s="4" t="s">
        <v>12</v>
      </c>
      <c r="D18" s="4">
        <v>307.70999999999998</v>
      </c>
      <c r="E18" s="4">
        <v>284.22000000000003</v>
      </c>
      <c r="F18" s="43">
        <v>341.6</v>
      </c>
      <c r="G18" s="1"/>
    </row>
    <row r="19" spans="1:7" ht="20.100000000000001" customHeight="1" x14ac:dyDescent="0.25">
      <c r="A19" s="39" t="s">
        <v>18</v>
      </c>
      <c r="B19" s="11" t="s">
        <v>4</v>
      </c>
      <c r="C19" s="4" t="s">
        <v>12</v>
      </c>
      <c r="D19" s="4">
        <v>221.46</v>
      </c>
      <c r="E19" s="4">
        <v>171.97</v>
      </c>
      <c r="F19" s="42">
        <v>169.72</v>
      </c>
      <c r="G19" s="1"/>
    </row>
    <row r="20" spans="1:7" ht="20.100000000000001" customHeight="1" x14ac:dyDescent="0.25">
      <c r="A20" s="39" t="s">
        <v>19</v>
      </c>
      <c r="B20" s="11" t="s">
        <v>4</v>
      </c>
      <c r="C20" s="4" t="s">
        <v>12</v>
      </c>
      <c r="D20" s="4">
        <v>124.76</v>
      </c>
      <c r="E20" s="4">
        <v>117.22</v>
      </c>
      <c r="F20" s="42">
        <v>107.82</v>
      </c>
      <c r="G20" s="1"/>
    </row>
    <row r="21" spans="1:7" ht="20.100000000000001" customHeight="1" x14ac:dyDescent="0.25">
      <c r="A21" s="39" t="s">
        <v>20</v>
      </c>
      <c r="B21" s="11" t="s">
        <v>4</v>
      </c>
      <c r="C21" s="4" t="s">
        <v>12</v>
      </c>
      <c r="D21" s="4">
        <v>67.47</v>
      </c>
      <c r="E21" s="4">
        <v>53.57</v>
      </c>
      <c r="F21" s="42">
        <v>50.05</v>
      </c>
      <c r="G21" s="1"/>
    </row>
    <row r="22" spans="1:7" ht="20.100000000000001" customHeight="1" x14ac:dyDescent="0.25">
      <c r="A22" s="44" t="s">
        <v>21</v>
      </c>
      <c r="B22" s="15" t="s">
        <v>4</v>
      </c>
      <c r="C22" s="5" t="s">
        <v>12</v>
      </c>
      <c r="D22" s="5">
        <v>2.2400000000000002</v>
      </c>
      <c r="E22" s="45">
        <v>1.6</v>
      </c>
      <c r="F22" s="34">
        <v>1.56</v>
      </c>
      <c r="G22" s="1"/>
    </row>
    <row r="24" spans="1:7" x14ac:dyDescent="0.25">
      <c r="A24" s="46" t="s">
        <v>22</v>
      </c>
      <c r="B24" s="2"/>
      <c r="C24" s="47"/>
      <c r="D24" s="47"/>
      <c r="E24" s="47"/>
      <c r="F24" s="47"/>
    </row>
    <row r="25" spans="1:7" x14ac:dyDescent="0.25">
      <c r="A25" s="33" t="s">
        <v>23</v>
      </c>
      <c r="B25" s="8" t="s">
        <v>4</v>
      </c>
      <c r="C25" s="8" t="s">
        <v>24</v>
      </c>
      <c r="D25" s="48">
        <v>3921.41</v>
      </c>
      <c r="E25" s="49" t="s">
        <v>25</v>
      </c>
      <c r="F25" s="38">
        <v>3898.24</v>
      </c>
    </row>
    <row r="26" spans="1:7" x14ac:dyDescent="0.25">
      <c r="A26" s="50" t="s">
        <v>26</v>
      </c>
      <c r="B26" s="11" t="s">
        <v>4</v>
      </c>
      <c r="C26" s="11" t="s">
        <v>24</v>
      </c>
      <c r="D26" s="51">
        <v>3571.28</v>
      </c>
      <c r="E26" s="51">
        <v>2905.78</v>
      </c>
      <c r="F26" s="41">
        <v>3520.59</v>
      </c>
    </row>
    <row r="27" spans="1:7" x14ac:dyDescent="0.25">
      <c r="A27" s="50" t="s">
        <v>27</v>
      </c>
      <c r="B27" s="11" t="s">
        <v>4</v>
      </c>
      <c r="C27" s="11" t="s">
        <v>24</v>
      </c>
      <c r="D27" s="51">
        <v>3533.93</v>
      </c>
      <c r="E27" s="51">
        <v>2863.36</v>
      </c>
      <c r="F27" s="41">
        <v>3486.41</v>
      </c>
    </row>
    <row r="28" spans="1:7" x14ac:dyDescent="0.25">
      <c r="A28" s="52" t="s">
        <v>28</v>
      </c>
      <c r="B28" s="15" t="s">
        <v>4</v>
      </c>
      <c r="C28" s="15" t="s">
        <v>24</v>
      </c>
      <c r="D28" s="15">
        <v>37.35</v>
      </c>
      <c r="E28" s="15">
        <v>42.42</v>
      </c>
      <c r="F28" s="34">
        <v>34.18</v>
      </c>
    </row>
    <row r="30" spans="1:7" x14ac:dyDescent="0.25">
      <c r="A30" s="30" t="s">
        <v>29</v>
      </c>
      <c r="B30" s="6" t="s">
        <v>4</v>
      </c>
      <c r="C30" s="6" t="s">
        <v>24</v>
      </c>
      <c r="D30" s="53">
        <v>3863.11</v>
      </c>
      <c r="E30" s="53">
        <v>3175.81</v>
      </c>
      <c r="F30" s="54">
        <v>3836.75</v>
      </c>
    </row>
    <row r="32" spans="1:7" x14ac:dyDescent="0.25">
      <c r="A32" s="20" t="s">
        <v>30</v>
      </c>
      <c r="B32" s="3" t="s">
        <v>4</v>
      </c>
      <c r="C32" s="3" t="s">
        <v>24</v>
      </c>
      <c r="D32" s="55">
        <v>11409.12</v>
      </c>
      <c r="E32" s="55">
        <v>11071.61</v>
      </c>
      <c r="F32" s="56">
        <v>11851.75</v>
      </c>
    </row>
    <row r="33" spans="1:6" x14ac:dyDescent="0.25">
      <c r="A33" s="57" t="s">
        <v>114</v>
      </c>
      <c r="B33" s="5" t="s">
        <v>4</v>
      </c>
      <c r="C33" s="5" t="s">
        <v>31</v>
      </c>
      <c r="D33" s="58">
        <v>290</v>
      </c>
      <c r="E33" s="59">
        <v>342</v>
      </c>
      <c r="F33" s="34">
        <v>304</v>
      </c>
    </row>
    <row r="34" spans="1:6" x14ac:dyDescent="0.25">
      <c r="E34" s="60"/>
    </row>
    <row r="35" spans="1:6" ht="20.100000000000001" customHeight="1" x14ac:dyDescent="0.25">
      <c r="A35" s="20" t="s">
        <v>32</v>
      </c>
      <c r="B35" s="3" t="s">
        <v>4</v>
      </c>
      <c r="C35" s="3" t="s">
        <v>24</v>
      </c>
      <c r="D35" s="61" t="s">
        <v>33</v>
      </c>
      <c r="E35" s="61" t="s">
        <v>34</v>
      </c>
      <c r="F35" s="38">
        <v>3336.66</v>
      </c>
    </row>
    <row r="36" spans="1:6" ht="20.100000000000001" customHeight="1" x14ac:dyDescent="0.25">
      <c r="A36" s="39" t="s">
        <v>35</v>
      </c>
      <c r="B36" s="4" t="s">
        <v>4</v>
      </c>
      <c r="C36" s="4" t="s">
        <v>24</v>
      </c>
      <c r="D36" s="40">
        <v>3241.79</v>
      </c>
      <c r="E36" s="40">
        <v>2610.7800000000002</v>
      </c>
      <c r="F36" s="41">
        <v>3225.44</v>
      </c>
    </row>
    <row r="37" spans="1:6" ht="20.100000000000001" customHeight="1" x14ac:dyDescent="0.25">
      <c r="A37" s="39" t="s">
        <v>36</v>
      </c>
      <c r="B37" s="4" t="s">
        <v>4</v>
      </c>
      <c r="C37" s="4" t="s">
        <v>31</v>
      </c>
      <c r="D37" s="62">
        <v>97</v>
      </c>
      <c r="E37" s="62">
        <v>97</v>
      </c>
      <c r="F37" s="42">
        <v>97</v>
      </c>
    </row>
    <row r="38" spans="1:6" ht="20.100000000000001" customHeight="1" x14ac:dyDescent="0.25">
      <c r="A38" s="39" t="s">
        <v>37</v>
      </c>
      <c r="B38" s="4" t="s">
        <v>4</v>
      </c>
      <c r="C38" s="4" t="s">
        <v>24</v>
      </c>
      <c r="D38" s="4">
        <v>1.1000000000000001</v>
      </c>
      <c r="E38" s="4">
        <v>0.94</v>
      </c>
      <c r="F38" s="42">
        <v>0.99</v>
      </c>
    </row>
    <row r="39" spans="1:6" ht="20.100000000000001" customHeight="1" x14ac:dyDescent="0.25">
      <c r="A39" s="39" t="s">
        <v>38</v>
      </c>
      <c r="B39" s="4" t="s">
        <v>4</v>
      </c>
      <c r="C39" s="4" t="s">
        <v>24</v>
      </c>
      <c r="D39" s="4">
        <v>45.67</v>
      </c>
      <c r="E39" s="4">
        <v>43.37</v>
      </c>
      <c r="F39" s="42">
        <v>23.24</v>
      </c>
    </row>
    <row r="40" spans="1:6" ht="20.100000000000001" customHeight="1" x14ac:dyDescent="0.25">
      <c r="A40" s="39" t="s">
        <v>39</v>
      </c>
      <c r="B40" s="4" t="s">
        <v>4</v>
      </c>
      <c r="C40" s="4" t="s">
        <v>24</v>
      </c>
      <c r="D40" s="4">
        <v>6.63</v>
      </c>
      <c r="E40" s="4">
        <v>6.23</v>
      </c>
      <c r="F40" s="42">
        <v>6.45</v>
      </c>
    </row>
    <row r="41" spans="1:6" ht="20.100000000000001" customHeight="1" x14ac:dyDescent="0.25">
      <c r="A41" s="39" t="s">
        <v>40</v>
      </c>
      <c r="B41" s="4" t="s">
        <v>4</v>
      </c>
      <c r="C41" s="4" t="s">
        <v>24</v>
      </c>
      <c r="D41" s="4">
        <v>0.47</v>
      </c>
      <c r="E41" s="4">
        <v>0.46</v>
      </c>
      <c r="F41" s="42">
        <v>0.46</v>
      </c>
    </row>
    <row r="42" spans="1:6" ht="20.100000000000001" customHeight="1" x14ac:dyDescent="0.25">
      <c r="A42" s="39" t="s">
        <v>41</v>
      </c>
      <c r="B42" s="4" t="s">
        <v>4</v>
      </c>
      <c r="C42" s="4" t="s">
        <v>24</v>
      </c>
      <c r="D42" s="4">
        <v>0.45</v>
      </c>
      <c r="E42" s="4">
        <v>0.43</v>
      </c>
      <c r="F42" s="42">
        <v>0.56999999999999995</v>
      </c>
    </row>
    <row r="43" spans="1:6" ht="20.100000000000001" customHeight="1" x14ac:dyDescent="0.25">
      <c r="A43" s="39" t="s">
        <v>42</v>
      </c>
      <c r="B43" s="4" t="s">
        <v>4</v>
      </c>
      <c r="C43" s="4" t="s">
        <v>24</v>
      </c>
      <c r="D43" s="4">
        <v>82.92</v>
      </c>
      <c r="E43" s="4">
        <v>68.95</v>
      </c>
      <c r="F43" s="42">
        <v>69.61</v>
      </c>
    </row>
    <row r="44" spans="1:6" ht="20.100000000000001" customHeight="1" x14ac:dyDescent="0.25">
      <c r="A44" s="63" t="s">
        <v>43</v>
      </c>
      <c r="B44" s="5" t="s">
        <v>4</v>
      </c>
      <c r="C44" s="5" t="s">
        <v>24</v>
      </c>
      <c r="D44" s="5">
        <v>10.6</v>
      </c>
      <c r="E44" s="5">
        <v>11.57</v>
      </c>
      <c r="F44" s="64">
        <v>9.9</v>
      </c>
    </row>
    <row r="46" spans="1:6" x14ac:dyDescent="0.25">
      <c r="A46" s="19" t="s">
        <v>44</v>
      </c>
      <c r="B46" s="2"/>
      <c r="C46" s="47"/>
      <c r="D46" s="47"/>
      <c r="E46" s="47"/>
      <c r="F46" s="47"/>
    </row>
    <row r="47" spans="1:6" ht="20.100000000000001" customHeight="1" x14ac:dyDescent="0.25">
      <c r="A47" s="20" t="s">
        <v>45</v>
      </c>
      <c r="B47" s="3" t="s">
        <v>4</v>
      </c>
      <c r="C47" s="3" t="s">
        <v>12</v>
      </c>
      <c r="D47" s="37" t="s">
        <v>46</v>
      </c>
      <c r="E47" s="37" t="s">
        <v>47</v>
      </c>
      <c r="F47" s="38">
        <v>3046.59</v>
      </c>
    </row>
    <row r="48" spans="1:6" ht="20.100000000000001" customHeight="1" x14ac:dyDescent="0.25">
      <c r="A48" s="39" t="s">
        <v>48</v>
      </c>
      <c r="B48" s="4" t="s">
        <v>4</v>
      </c>
      <c r="C48" s="4" t="s">
        <v>12</v>
      </c>
      <c r="D48" s="4">
        <v>0.24</v>
      </c>
      <c r="E48" s="4">
        <v>0.23</v>
      </c>
      <c r="F48" s="42">
        <v>0.21</v>
      </c>
    </row>
    <row r="49" spans="1:6" ht="20.100000000000001" customHeight="1" x14ac:dyDescent="0.25">
      <c r="A49" s="39" t="s">
        <v>49</v>
      </c>
      <c r="B49" s="4" t="s">
        <v>4</v>
      </c>
      <c r="C49" s="4" t="s">
        <v>12</v>
      </c>
      <c r="D49" s="4">
        <v>0.83</v>
      </c>
      <c r="E49" s="4">
        <v>0.79</v>
      </c>
      <c r="F49" s="42">
        <v>0.95</v>
      </c>
    </row>
    <row r="50" spans="1:6" ht="20.100000000000001" customHeight="1" x14ac:dyDescent="0.25">
      <c r="A50" s="39" t="s">
        <v>50</v>
      </c>
      <c r="B50" s="4" t="s">
        <v>4</v>
      </c>
      <c r="C50" s="4" t="s">
        <v>12</v>
      </c>
      <c r="D50" s="4">
        <v>154.59</v>
      </c>
      <c r="E50" s="4">
        <v>244.36</v>
      </c>
      <c r="F50" s="43">
        <v>99.1</v>
      </c>
    </row>
    <row r="51" spans="1:6" ht="20.100000000000001" customHeight="1" x14ac:dyDescent="0.25">
      <c r="A51" s="39" t="s">
        <v>51</v>
      </c>
      <c r="B51" s="4" t="s">
        <v>4</v>
      </c>
      <c r="C51" s="4" t="s">
        <v>12</v>
      </c>
      <c r="D51" s="4">
        <v>1293.21</v>
      </c>
      <c r="E51" s="4">
        <v>1510.33</v>
      </c>
      <c r="F51" s="41">
        <v>1417.81</v>
      </c>
    </row>
    <row r="52" spans="1:6" ht="20.100000000000001" customHeight="1" x14ac:dyDescent="0.25">
      <c r="A52" s="39" t="s">
        <v>52</v>
      </c>
      <c r="B52" s="4" t="s">
        <v>4</v>
      </c>
      <c r="C52" s="4" t="s">
        <v>12</v>
      </c>
      <c r="D52" s="4">
        <v>1888.21</v>
      </c>
      <c r="E52" s="4">
        <v>1474.12</v>
      </c>
      <c r="F52" s="41">
        <v>1528.51</v>
      </c>
    </row>
    <row r="53" spans="1:6" ht="20.100000000000001" customHeight="1" x14ac:dyDescent="0.25">
      <c r="A53" s="39" t="s">
        <v>53</v>
      </c>
      <c r="B53" s="4" t="s">
        <v>4</v>
      </c>
      <c r="C53" s="4" t="s">
        <v>31</v>
      </c>
      <c r="D53" s="11">
        <v>95.3</v>
      </c>
      <c r="E53" s="4">
        <v>92.4</v>
      </c>
      <c r="F53" s="42">
        <v>96.7</v>
      </c>
    </row>
    <row r="54" spans="1:6" ht="20.100000000000001" customHeight="1" x14ac:dyDescent="0.25">
      <c r="A54" s="63" t="s">
        <v>54</v>
      </c>
      <c r="B54" s="5" t="s">
        <v>4</v>
      </c>
      <c r="C54" s="5" t="s">
        <v>31</v>
      </c>
      <c r="D54" s="15">
        <v>0.03</v>
      </c>
      <c r="E54" s="5">
        <v>0.03</v>
      </c>
      <c r="F54" s="34">
        <v>0.04</v>
      </c>
    </row>
    <row r="55" spans="1:6" x14ac:dyDescent="0.25">
      <c r="A55" s="39"/>
      <c r="B55" s="4"/>
      <c r="C55" s="4"/>
      <c r="D55" s="4"/>
      <c r="E55" s="4"/>
      <c r="F55" s="6"/>
    </row>
    <row r="56" spans="1:6" x14ac:dyDescent="0.25">
      <c r="A56" s="20" t="s">
        <v>55</v>
      </c>
      <c r="B56" s="3" t="s">
        <v>4</v>
      </c>
      <c r="C56" s="3" t="s">
        <v>12</v>
      </c>
      <c r="D56" s="66">
        <v>1472.97</v>
      </c>
      <c r="E56" s="66">
        <v>1817.53</v>
      </c>
      <c r="F56" s="56">
        <v>1704.7</v>
      </c>
    </row>
    <row r="57" spans="1:6" ht="33" x14ac:dyDescent="0.25">
      <c r="A57" s="67" t="s">
        <v>56</v>
      </c>
      <c r="B57" s="4" t="s">
        <v>4</v>
      </c>
      <c r="C57" s="4" t="s">
        <v>12</v>
      </c>
      <c r="D57" s="68">
        <f>1168.68+1.38</f>
        <v>1170.0600000000002</v>
      </c>
      <c r="E57" s="68">
        <f>926.78+2.39</f>
        <v>929.17</v>
      </c>
      <c r="F57" s="41" t="s">
        <v>57</v>
      </c>
    </row>
    <row r="58" spans="1:6" ht="51" x14ac:dyDescent="0.25">
      <c r="A58" s="92" t="s">
        <v>255</v>
      </c>
      <c r="B58" s="4"/>
      <c r="C58" s="4"/>
      <c r="D58" s="4"/>
      <c r="E58" s="4"/>
      <c r="F58" s="41"/>
    </row>
    <row r="59" spans="1:6" ht="33" x14ac:dyDescent="0.25">
      <c r="A59" s="69" t="s">
        <v>58</v>
      </c>
      <c r="B59" s="5" t="s">
        <v>4</v>
      </c>
      <c r="C59" s="5" t="s">
        <v>12</v>
      </c>
      <c r="D59" s="70">
        <f>383.35+335.92</f>
        <v>719.27</v>
      </c>
      <c r="E59" s="70">
        <f>265.02+285.3</f>
        <v>550.31999999999994</v>
      </c>
      <c r="F59" s="34">
        <v>530.9</v>
      </c>
    </row>
    <row r="61" spans="1:6" x14ac:dyDescent="0.25">
      <c r="A61" s="19" t="s">
        <v>59</v>
      </c>
      <c r="B61" s="2"/>
      <c r="C61" s="2"/>
      <c r="D61" s="2"/>
      <c r="E61" s="2"/>
      <c r="F61" s="2"/>
    </row>
    <row r="62" spans="1:6" ht="20.100000000000001" customHeight="1" x14ac:dyDescent="0.25">
      <c r="A62" s="20" t="s">
        <v>60</v>
      </c>
      <c r="B62" s="3" t="s">
        <v>61</v>
      </c>
      <c r="C62" s="3" t="s">
        <v>24</v>
      </c>
      <c r="D62" s="71">
        <v>1854.45</v>
      </c>
      <c r="E62" s="3">
        <v>1643.2</v>
      </c>
      <c r="F62" s="72">
        <v>2338.4</v>
      </c>
    </row>
    <row r="63" spans="1:6" ht="20.100000000000001" customHeight="1" x14ac:dyDescent="0.25">
      <c r="A63" s="73" t="s">
        <v>62</v>
      </c>
      <c r="B63" s="4" t="s">
        <v>61</v>
      </c>
      <c r="C63" s="4" t="s">
        <v>31</v>
      </c>
      <c r="D63" s="4">
        <v>89.9</v>
      </c>
      <c r="E63" s="4">
        <v>91.6</v>
      </c>
      <c r="F63" s="42">
        <v>90.1</v>
      </c>
    </row>
    <row r="64" spans="1:6" x14ac:dyDescent="0.25">
      <c r="A64" s="74"/>
      <c r="B64" s="4"/>
      <c r="C64" s="4"/>
      <c r="D64" s="4"/>
      <c r="E64" s="4"/>
      <c r="F64" s="42"/>
    </row>
    <row r="65" spans="1:6" ht="38.25" x14ac:dyDescent="0.25">
      <c r="A65" s="93" t="s">
        <v>256</v>
      </c>
      <c r="B65" s="5"/>
      <c r="C65" s="5"/>
      <c r="D65" s="5"/>
      <c r="E65" s="5"/>
      <c r="F65" s="34"/>
    </row>
    <row r="66" spans="1:6" x14ac:dyDescent="0.25">
      <c r="A66" s="19" t="s">
        <v>63</v>
      </c>
      <c r="B66" s="2"/>
      <c r="C66" s="2"/>
      <c r="D66" s="2"/>
      <c r="E66" s="2"/>
      <c r="F66" s="2"/>
    </row>
    <row r="67" spans="1:6" ht="20.100000000000001" customHeight="1" x14ac:dyDescent="0.25">
      <c r="A67" s="20" t="s">
        <v>64</v>
      </c>
      <c r="B67" s="3" t="s">
        <v>4</v>
      </c>
      <c r="C67" s="3" t="s">
        <v>65</v>
      </c>
      <c r="D67" s="55">
        <v>22.89</v>
      </c>
      <c r="E67" s="55">
        <v>23.84</v>
      </c>
      <c r="F67" s="21">
        <v>19.809999999999999</v>
      </c>
    </row>
    <row r="68" spans="1:6" ht="20.100000000000001" customHeight="1" x14ac:dyDescent="0.25">
      <c r="A68" s="57" t="s">
        <v>66</v>
      </c>
      <c r="B68" s="5" t="s">
        <v>4</v>
      </c>
      <c r="C68" s="5" t="s">
        <v>65</v>
      </c>
      <c r="D68" s="78">
        <v>17.670000000000002</v>
      </c>
      <c r="E68" s="78">
        <v>15.84</v>
      </c>
      <c r="F68" s="64">
        <v>17.2</v>
      </c>
    </row>
    <row r="70" spans="1:6" x14ac:dyDescent="0.25">
      <c r="A70" s="19" t="s">
        <v>67</v>
      </c>
      <c r="B70" s="2"/>
      <c r="C70" s="2"/>
      <c r="D70" s="2"/>
      <c r="E70" s="2"/>
      <c r="F70" s="2"/>
    </row>
    <row r="71" spans="1:6" ht="20.100000000000001" customHeight="1" x14ac:dyDescent="0.25">
      <c r="A71" s="36" t="s">
        <v>68</v>
      </c>
      <c r="B71" s="3" t="s">
        <v>4</v>
      </c>
      <c r="C71" s="3" t="s">
        <v>69</v>
      </c>
      <c r="D71" s="3">
        <v>53.22</v>
      </c>
      <c r="E71" s="3">
        <v>49.12</v>
      </c>
      <c r="F71" s="21">
        <v>97.54</v>
      </c>
    </row>
    <row r="72" spans="1:6" ht="20.100000000000001" customHeight="1" x14ac:dyDescent="0.25">
      <c r="A72" s="67" t="s">
        <v>70</v>
      </c>
      <c r="B72" s="4" t="s">
        <v>4</v>
      </c>
      <c r="C72" s="4" t="s">
        <v>31</v>
      </c>
      <c r="D72" s="79">
        <v>0.69479999999999997</v>
      </c>
      <c r="E72" s="4">
        <v>0.78</v>
      </c>
      <c r="F72" s="26">
        <v>0.95</v>
      </c>
    </row>
    <row r="73" spans="1:6" ht="20.100000000000001" customHeight="1" x14ac:dyDescent="0.25">
      <c r="A73" s="73" t="s">
        <v>71</v>
      </c>
      <c r="B73" s="4" t="s">
        <v>4</v>
      </c>
      <c r="C73" s="4" t="s">
        <v>69</v>
      </c>
      <c r="D73" s="4">
        <v>2.5299999999999998</v>
      </c>
      <c r="E73" s="4">
        <v>2.42</v>
      </c>
      <c r="F73" s="26">
        <v>3.08</v>
      </c>
    </row>
    <row r="74" spans="1:6" ht="33" x14ac:dyDescent="0.25">
      <c r="A74" s="69" t="s">
        <v>72</v>
      </c>
      <c r="B74" s="14" t="s">
        <v>73</v>
      </c>
      <c r="C74" s="5" t="s">
        <v>74</v>
      </c>
      <c r="D74" s="5">
        <v>14.6</v>
      </c>
      <c r="E74" s="5">
        <v>12.4</v>
      </c>
      <c r="F74" s="34">
        <v>23.9</v>
      </c>
    </row>
    <row r="75" spans="1:6" x14ac:dyDescent="0.25">
      <c r="A75" s="80"/>
    </row>
    <row r="76" spans="1:6" x14ac:dyDescent="0.25">
      <c r="A76" s="19" t="s">
        <v>75</v>
      </c>
      <c r="B76" s="10"/>
      <c r="C76" s="10"/>
      <c r="D76" s="10"/>
      <c r="E76" s="10"/>
      <c r="F76" s="10"/>
    </row>
    <row r="77" spans="1:6" ht="20.100000000000001" customHeight="1" x14ac:dyDescent="0.25">
      <c r="A77" s="36" t="s">
        <v>111</v>
      </c>
      <c r="B77" s="140" t="s">
        <v>76</v>
      </c>
      <c r="C77" s="140"/>
      <c r="D77" s="140"/>
      <c r="E77" s="140"/>
      <c r="F77" s="141"/>
    </row>
    <row r="78" spans="1:6" ht="20.100000000000001" customHeight="1" x14ac:dyDescent="0.25">
      <c r="A78" s="69" t="s">
        <v>112</v>
      </c>
      <c r="B78" s="144" t="s">
        <v>77</v>
      </c>
      <c r="C78" s="144"/>
      <c r="D78" s="144"/>
      <c r="E78" s="144"/>
      <c r="F78" s="145"/>
    </row>
    <row r="79" spans="1:6" x14ac:dyDescent="0.25">
      <c r="A79" s="83"/>
      <c r="B79" s="13"/>
      <c r="C79" s="4"/>
      <c r="D79" s="4"/>
      <c r="E79" s="4"/>
    </row>
    <row r="80" spans="1:6" x14ac:dyDescent="0.25">
      <c r="A80" s="19" t="s">
        <v>78</v>
      </c>
      <c r="B80" s="10"/>
      <c r="C80" s="10"/>
      <c r="D80" s="10"/>
      <c r="E80" s="10"/>
      <c r="F80" s="10"/>
    </row>
    <row r="81" spans="1:6" x14ac:dyDescent="0.25">
      <c r="A81" s="84" t="s">
        <v>79</v>
      </c>
      <c r="B81" s="148" t="s">
        <v>80</v>
      </c>
      <c r="C81" s="148"/>
      <c r="D81" s="148"/>
      <c r="E81" s="148"/>
      <c r="F81" s="149"/>
    </row>
    <row r="82" spans="1:6" ht="20.100000000000001" customHeight="1" x14ac:dyDescent="0.25">
      <c r="A82" s="152" t="s">
        <v>81</v>
      </c>
      <c r="B82" s="153"/>
      <c r="C82" s="153"/>
      <c r="D82" s="153"/>
      <c r="E82" s="153"/>
      <c r="F82" s="154"/>
    </row>
    <row r="83" spans="1:6" x14ac:dyDescent="0.25">
      <c r="A83" s="85"/>
    </row>
    <row r="84" spans="1:6" ht="58.5" customHeight="1" x14ac:dyDescent="0.25">
      <c r="A84" s="91" t="s">
        <v>82</v>
      </c>
    </row>
    <row r="85" spans="1:6" x14ac:dyDescent="0.25">
      <c r="A85" s="35"/>
    </row>
  </sheetData>
  <mergeCells count="4">
    <mergeCell ref="B77:F77"/>
    <mergeCell ref="B78:F78"/>
    <mergeCell ref="B81:F81"/>
    <mergeCell ref="A82:F82"/>
  </mergeCells>
  <hyperlinks>
    <hyperlink ref="A8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30"/>
  <sheetViews>
    <sheetView zoomScaleNormal="100" workbookViewId="0"/>
  </sheetViews>
  <sheetFormatPr defaultRowHeight="16.5" x14ac:dyDescent="0.25"/>
  <cols>
    <col min="1" max="1" width="66" style="16" customWidth="1"/>
    <col min="2" max="2" width="28.5703125" style="16" customWidth="1"/>
    <col min="3" max="3" width="35.85546875" style="1" bestFit="1" customWidth="1"/>
    <col min="4" max="4" width="14" style="1" customWidth="1"/>
    <col min="5" max="5" width="16.85546875" style="1" customWidth="1"/>
    <col min="6" max="6" width="14.28515625" style="16" customWidth="1"/>
    <col min="7" max="16384" width="9.140625" style="16"/>
  </cols>
  <sheetData>
    <row r="1" spans="1:6" x14ac:dyDescent="0.25">
      <c r="B1" s="1" t="s">
        <v>83</v>
      </c>
      <c r="C1" s="1" t="s">
        <v>1</v>
      </c>
    </row>
    <row r="2" spans="1:6" x14ac:dyDescent="0.25">
      <c r="B2" s="1"/>
      <c r="D2" s="17">
        <v>2019</v>
      </c>
      <c r="E2" s="17">
        <v>2020</v>
      </c>
      <c r="F2" s="17">
        <v>2021</v>
      </c>
    </row>
    <row r="3" spans="1:6" x14ac:dyDescent="0.25">
      <c r="A3" s="19" t="s">
        <v>84</v>
      </c>
      <c r="B3" s="2"/>
      <c r="C3" s="2"/>
      <c r="D3" s="2"/>
      <c r="E3" s="2"/>
      <c r="F3" s="2"/>
    </row>
    <row r="4" spans="1:6" x14ac:dyDescent="0.25">
      <c r="A4" s="20" t="s">
        <v>85</v>
      </c>
      <c r="B4" s="3" t="s">
        <v>4</v>
      </c>
      <c r="C4" s="55" t="s">
        <v>86</v>
      </c>
      <c r="D4" s="66">
        <v>2857.4</v>
      </c>
      <c r="E4" s="66">
        <v>2590.8000000000002</v>
      </c>
      <c r="F4" s="72">
        <v>3102.5</v>
      </c>
    </row>
    <row r="5" spans="1:6" ht="25.5" x14ac:dyDescent="0.25">
      <c r="A5" s="92" t="s">
        <v>260</v>
      </c>
      <c r="B5" s="4"/>
      <c r="C5" s="40"/>
      <c r="D5" s="40"/>
      <c r="E5" s="40"/>
      <c r="F5" s="42"/>
    </row>
    <row r="6" spans="1:6" ht="33" x14ac:dyDescent="0.25">
      <c r="A6" s="67" t="s">
        <v>251</v>
      </c>
      <c r="B6" s="4" t="s">
        <v>4</v>
      </c>
      <c r="C6" s="40"/>
      <c r="D6" s="40"/>
      <c r="E6" s="40"/>
      <c r="F6" s="42"/>
    </row>
    <row r="7" spans="1:6" ht="20.100000000000001" customHeight="1" x14ac:dyDescent="0.25">
      <c r="A7" s="39" t="s">
        <v>87</v>
      </c>
      <c r="B7" s="4" t="s">
        <v>4</v>
      </c>
      <c r="C7" s="40" t="s">
        <v>88</v>
      </c>
      <c r="D7" s="94">
        <v>39968.999900000003</v>
      </c>
      <c r="E7" s="94">
        <v>36182.4067</v>
      </c>
      <c r="F7" s="95">
        <v>38422.954299999998</v>
      </c>
    </row>
    <row r="8" spans="1:6" ht="20.100000000000001" customHeight="1" x14ac:dyDescent="0.25">
      <c r="A8" s="39" t="s">
        <v>89</v>
      </c>
      <c r="B8" s="4" t="s">
        <v>4</v>
      </c>
      <c r="C8" s="40" t="s">
        <v>86</v>
      </c>
      <c r="D8" s="94">
        <v>188.3755754</v>
      </c>
      <c r="E8" s="94">
        <v>180.96852720000001</v>
      </c>
      <c r="F8" s="95">
        <v>182.59694189999999</v>
      </c>
    </row>
    <row r="9" spans="1:6" ht="20.100000000000001" customHeight="1" x14ac:dyDescent="0.25">
      <c r="A9" s="73" t="s">
        <v>90</v>
      </c>
      <c r="B9" s="4" t="s">
        <v>4</v>
      </c>
      <c r="C9" s="40" t="s">
        <v>86</v>
      </c>
      <c r="D9" s="96">
        <v>3616.1</v>
      </c>
      <c r="E9" s="96">
        <v>3287.5</v>
      </c>
      <c r="F9" s="97">
        <v>3917</v>
      </c>
    </row>
    <row r="10" spans="1:6" ht="20.100000000000001" customHeight="1" x14ac:dyDescent="0.25">
      <c r="A10" s="39" t="s">
        <v>91</v>
      </c>
      <c r="B10" s="4" t="s">
        <v>4</v>
      </c>
      <c r="C10" s="40" t="s">
        <v>86</v>
      </c>
      <c r="D10" s="94">
        <v>3148.9</v>
      </c>
      <c r="E10" s="94">
        <v>2811.9</v>
      </c>
      <c r="F10" s="95">
        <v>3409.3</v>
      </c>
    </row>
    <row r="11" spans="1:6" ht="20.100000000000001" customHeight="1" x14ac:dyDescent="0.25">
      <c r="A11" s="39" t="s">
        <v>92</v>
      </c>
      <c r="B11" s="4" t="s">
        <v>4</v>
      </c>
      <c r="C11" s="40" t="s">
        <v>86</v>
      </c>
      <c r="D11" s="68">
        <v>144</v>
      </c>
      <c r="E11" s="4">
        <v>108.4</v>
      </c>
      <c r="F11" s="42">
        <v>100.3</v>
      </c>
    </row>
    <row r="12" spans="1:6" ht="20.100000000000001" customHeight="1" x14ac:dyDescent="0.25">
      <c r="A12" s="39" t="s">
        <v>93</v>
      </c>
      <c r="B12" s="4" t="s">
        <v>4</v>
      </c>
      <c r="C12" s="40" t="s">
        <v>86</v>
      </c>
      <c r="D12" s="4">
        <v>323.2</v>
      </c>
      <c r="E12" s="4">
        <v>367.2</v>
      </c>
      <c r="F12" s="42">
        <v>407.4</v>
      </c>
    </row>
    <row r="13" spans="1:6" x14ac:dyDescent="0.25">
      <c r="A13" s="39"/>
      <c r="B13" s="4"/>
      <c r="C13" s="40"/>
      <c r="D13" s="4"/>
      <c r="E13" s="4"/>
      <c r="F13" s="42"/>
    </row>
    <row r="14" spans="1:6" x14ac:dyDescent="0.25">
      <c r="A14" s="73" t="s">
        <v>94</v>
      </c>
      <c r="B14" s="4" t="s">
        <v>4</v>
      </c>
      <c r="C14" s="40" t="s">
        <v>86</v>
      </c>
      <c r="D14" s="4">
        <v>136.69999999999999</v>
      </c>
      <c r="E14" s="4">
        <v>134.4</v>
      </c>
      <c r="F14" s="42">
        <v>167.4</v>
      </c>
    </row>
    <row r="15" spans="1:6" ht="82.5" x14ac:dyDescent="0.25">
      <c r="A15" s="98" t="s">
        <v>95</v>
      </c>
      <c r="B15" s="4"/>
      <c r="C15" s="40"/>
      <c r="D15" s="4"/>
      <c r="E15" s="4"/>
      <c r="F15" s="42"/>
    </row>
    <row r="16" spans="1:6" ht="33" x14ac:dyDescent="0.25">
      <c r="A16" s="67" t="s">
        <v>115</v>
      </c>
      <c r="B16" s="4" t="s">
        <v>96</v>
      </c>
      <c r="C16" s="4"/>
      <c r="D16" s="4"/>
      <c r="E16" s="4"/>
      <c r="F16" s="42"/>
    </row>
    <row r="17" spans="1:6" ht="20.100000000000001" customHeight="1" x14ac:dyDescent="0.25">
      <c r="A17" s="99" t="s">
        <v>97</v>
      </c>
      <c r="B17" s="82"/>
      <c r="C17" s="4" t="s">
        <v>257</v>
      </c>
      <c r="D17" s="4">
        <v>19.989999999999998</v>
      </c>
      <c r="E17" s="4">
        <v>20.99</v>
      </c>
      <c r="F17" s="42">
        <v>23.13</v>
      </c>
    </row>
    <row r="18" spans="1:6" ht="20.100000000000001" customHeight="1" x14ac:dyDescent="0.25">
      <c r="A18" s="99" t="s">
        <v>98</v>
      </c>
      <c r="B18" s="82"/>
      <c r="C18" s="4" t="s">
        <v>99</v>
      </c>
      <c r="D18" s="4">
        <v>26.97</v>
      </c>
      <c r="E18" s="4">
        <v>24.86</v>
      </c>
      <c r="F18" s="42">
        <v>28.34</v>
      </c>
    </row>
    <row r="19" spans="1:6" ht="20.100000000000001" customHeight="1" x14ac:dyDescent="0.25">
      <c r="A19" s="99" t="s">
        <v>100</v>
      </c>
      <c r="B19" s="82"/>
      <c r="C19" s="4" t="s">
        <v>258</v>
      </c>
      <c r="D19" s="4">
        <v>8.1999999999999993</v>
      </c>
      <c r="E19" s="4">
        <v>7.04</v>
      </c>
      <c r="F19" s="42">
        <v>7.74</v>
      </c>
    </row>
    <row r="20" spans="1:6" ht="20.100000000000001" customHeight="1" x14ac:dyDescent="0.25">
      <c r="A20" s="44" t="s">
        <v>101</v>
      </c>
      <c r="B20" s="87"/>
      <c r="C20" s="5" t="s">
        <v>102</v>
      </c>
      <c r="D20" s="5">
        <v>50.53</v>
      </c>
      <c r="E20" s="5">
        <v>50.45</v>
      </c>
      <c r="F20" s="34">
        <v>49.75</v>
      </c>
    </row>
    <row r="21" spans="1:6" x14ac:dyDescent="0.25">
      <c r="F21" s="1"/>
    </row>
    <row r="22" spans="1:6" x14ac:dyDescent="0.25">
      <c r="A22" s="19" t="s">
        <v>75</v>
      </c>
      <c r="B22" s="86"/>
      <c r="C22" s="2"/>
      <c r="D22" s="2"/>
      <c r="E22" s="2"/>
      <c r="F22" s="2"/>
    </row>
    <row r="23" spans="1:6" ht="20.100000000000001" customHeight="1" x14ac:dyDescent="0.25">
      <c r="A23" s="100" t="s">
        <v>113</v>
      </c>
      <c r="B23" s="150" t="s">
        <v>103</v>
      </c>
      <c r="C23" s="150"/>
      <c r="D23" s="150"/>
      <c r="E23" s="150"/>
      <c r="F23" s="151"/>
    </row>
    <row r="24" spans="1:6" x14ac:dyDescent="0.25">
      <c r="F24" s="1"/>
    </row>
    <row r="25" spans="1:6" x14ac:dyDescent="0.25">
      <c r="A25" s="19" t="s">
        <v>78</v>
      </c>
      <c r="B25" s="86"/>
      <c r="C25" s="2"/>
      <c r="D25" s="2"/>
      <c r="E25" s="2"/>
      <c r="F25" s="2"/>
    </row>
    <row r="26" spans="1:6" ht="66" customHeight="1" x14ac:dyDescent="0.25">
      <c r="A26" s="20" t="s">
        <v>104</v>
      </c>
      <c r="B26" s="148" t="s">
        <v>105</v>
      </c>
      <c r="C26" s="148"/>
      <c r="D26" s="148"/>
      <c r="E26" s="148"/>
      <c r="F26" s="149"/>
    </row>
    <row r="27" spans="1:6" ht="20.100000000000001" customHeight="1" x14ac:dyDescent="0.25">
      <c r="A27" s="155" t="s">
        <v>106</v>
      </c>
      <c r="B27" s="156"/>
      <c r="C27" s="156"/>
      <c r="D27" s="156"/>
      <c r="E27" s="156"/>
      <c r="F27" s="157"/>
    </row>
    <row r="28" spans="1:6" x14ac:dyDescent="0.25">
      <c r="A28" s="101"/>
    </row>
    <row r="29" spans="1:6" ht="63.75" x14ac:dyDescent="0.25">
      <c r="A29" s="91" t="s">
        <v>107</v>
      </c>
    </row>
    <row r="30" spans="1:6" x14ac:dyDescent="0.25">
      <c r="A30" s="102"/>
    </row>
  </sheetData>
  <mergeCells count="3">
    <mergeCell ref="B23:F23"/>
    <mergeCell ref="B26:F26"/>
    <mergeCell ref="A27:F27"/>
  </mergeCells>
  <hyperlinks>
    <hyperlink ref="A27" r:id="rId1"/>
    <hyperlink ref="B23"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64"/>
  <sheetViews>
    <sheetView zoomScaleNormal="100" workbookViewId="0"/>
  </sheetViews>
  <sheetFormatPr defaultRowHeight="16.5" x14ac:dyDescent="0.25"/>
  <cols>
    <col min="1" max="1" width="54.85546875" style="16" customWidth="1"/>
    <col min="2" max="2" width="24.5703125" style="1" customWidth="1"/>
    <col min="3" max="16384" width="9.140625" style="16"/>
  </cols>
  <sheetData>
    <row r="1" spans="1:5" x14ac:dyDescent="0.25">
      <c r="B1" s="1" t="s">
        <v>1</v>
      </c>
      <c r="C1" s="1"/>
      <c r="D1" s="1"/>
    </row>
    <row r="2" spans="1:5" x14ac:dyDescent="0.25">
      <c r="C2" s="17">
        <v>2019</v>
      </c>
      <c r="D2" s="17">
        <v>2020</v>
      </c>
      <c r="E2" s="17">
        <v>2021</v>
      </c>
    </row>
    <row r="3" spans="1:5" x14ac:dyDescent="0.25">
      <c r="A3" s="19" t="s">
        <v>116</v>
      </c>
      <c r="B3" s="10"/>
      <c r="C3" s="19"/>
      <c r="D3" s="19"/>
      <c r="E3" s="19"/>
    </row>
    <row r="4" spans="1:5" ht="20.100000000000001" customHeight="1" x14ac:dyDescent="0.25">
      <c r="A4" s="103" t="s">
        <v>117</v>
      </c>
      <c r="B4" s="3" t="s">
        <v>118</v>
      </c>
      <c r="C4" s="3">
        <v>11</v>
      </c>
      <c r="D4" s="3">
        <v>11</v>
      </c>
      <c r="E4" s="21">
        <v>11</v>
      </c>
    </row>
    <row r="5" spans="1:5" ht="20.100000000000001" customHeight="1" x14ac:dyDescent="0.25">
      <c r="A5" s="39" t="s">
        <v>119</v>
      </c>
      <c r="B5" s="4" t="s">
        <v>118</v>
      </c>
      <c r="C5" s="4">
        <v>3</v>
      </c>
      <c r="D5" s="4">
        <v>2</v>
      </c>
      <c r="E5" s="42">
        <v>2</v>
      </c>
    </row>
    <row r="6" spans="1:5" ht="20.100000000000001" customHeight="1" x14ac:dyDescent="0.25">
      <c r="A6" s="104" t="s">
        <v>120</v>
      </c>
      <c r="B6" s="105" t="s">
        <v>31</v>
      </c>
      <c r="C6" s="106">
        <v>27</v>
      </c>
      <c r="D6" s="105">
        <v>18</v>
      </c>
      <c r="E6" s="107">
        <v>18</v>
      </c>
    </row>
    <row r="7" spans="1:5" ht="20.100000000000001" customHeight="1" x14ac:dyDescent="0.25">
      <c r="A7" s="39" t="s">
        <v>121</v>
      </c>
      <c r="B7" s="4" t="s">
        <v>118</v>
      </c>
      <c r="C7" s="4">
        <v>5</v>
      </c>
      <c r="D7" s="4">
        <v>6</v>
      </c>
      <c r="E7" s="26">
        <v>6</v>
      </c>
    </row>
    <row r="8" spans="1:5" ht="20.100000000000001" customHeight="1" x14ac:dyDescent="0.25">
      <c r="A8" s="104" t="s">
        <v>122</v>
      </c>
      <c r="B8" s="105" t="s">
        <v>31</v>
      </c>
      <c r="C8" s="106">
        <v>46</v>
      </c>
      <c r="D8" s="105">
        <v>55</v>
      </c>
      <c r="E8" s="108">
        <v>55</v>
      </c>
    </row>
    <row r="9" spans="1:5" ht="20.100000000000001" customHeight="1" x14ac:dyDescent="0.25">
      <c r="A9" s="39" t="s">
        <v>123</v>
      </c>
      <c r="B9" s="4" t="s">
        <v>118</v>
      </c>
      <c r="C9" s="4">
        <v>3</v>
      </c>
      <c r="D9" s="4">
        <v>3</v>
      </c>
      <c r="E9" s="42">
        <v>3</v>
      </c>
    </row>
    <row r="10" spans="1:5" ht="20.100000000000001" customHeight="1" x14ac:dyDescent="0.25">
      <c r="A10" s="104" t="s">
        <v>124</v>
      </c>
      <c r="B10" s="105" t="s">
        <v>31</v>
      </c>
      <c r="C10" s="105">
        <v>27</v>
      </c>
      <c r="D10" s="105">
        <v>27</v>
      </c>
      <c r="E10" s="108">
        <v>27</v>
      </c>
    </row>
    <row r="11" spans="1:5" ht="20.100000000000001" customHeight="1" x14ac:dyDescent="0.25">
      <c r="A11" s="39" t="s">
        <v>125</v>
      </c>
      <c r="B11" s="4" t="s">
        <v>126</v>
      </c>
      <c r="C11" s="11">
        <v>55</v>
      </c>
      <c r="D11" s="4">
        <v>62</v>
      </c>
      <c r="E11" s="42">
        <v>63</v>
      </c>
    </row>
    <row r="12" spans="1:5" ht="20.100000000000001" customHeight="1" x14ac:dyDescent="0.25">
      <c r="A12" s="39" t="s">
        <v>127</v>
      </c>
      <c r="B12" s="4" t="s">
        <v>126</v>
      </c>
      <c r="C12" s="11">
        <v>13</v>
      </c>
      <c r="D12" s="4">
        <v>5</v>
      </c>
      <c r="E12" s="42">
        <v>10</v>
      </c>
    </row>
    <row r="13" spans="1:5" ht="20.100000000000001" customHeight="1" x14ac:dyDescent="0.25">
      <c r="A13" s="63" t="s">
        <v>128</v>
      </c>
      <c r="B13" s="5" t="s">
        <v>31</v>
      </c>
      <c r="C13" s="15">
        <v>99</v>
      </c>
      <c r="D13" s="59">
        <v>98</v>
      </c>
      <c r="E13" s="34">
        <v>100</v>
      </c>
    </row>
    <row r="14" spans="1:5" x14ac:dyDescent="0.25">
      <c r="A14" s="109" t="s">
        <v>129</v>
      </c>
      <c r="B14" s="110"/>
      <c r="C14" s="90"/>
      <c r="D14" s="90"/>
      <c r="E14" s="90"/>
    </row>
    <row r="15" spans="1:5" x14ac:dyDescent="0.25">
      <c r="A15" s="20" t="s">
        <v>130</v>
      </c>
      <c r="B15" s="3"/>
      <c r="C15" s="3"/>
      <c r="D15" s="3"/>
      <c r="E15" s="21"/>
    </row>
    <row r="16" spans="1:5" ht="20.100000000000001" customHeight="1" x14ac:dyDescent="0.25">
      <c r="A16" s="39" t="s">
        <v>131</v>
      </c>
      <c r="B16" s="4" t="s">
        <v>118</v>
      </c>
      <c r="C16" s="4">
        <v>3</v>
      </c>
      <c r="D16" s="4">
        <v>3</v>
      </c>
      <c r="E16" s="42">
        <v>3</v>
      </c>
    </row>
    <row r="17" spans="1:5" ht="20.100000000000001" customHeight="1" x14ac:dyDescent="0.25">
      <c r="A17" s="39" t="s">
        <v>123</v>
      </c>
      <c r="B17" s="4" t="s">
        <v>118</v>
      </c>
      <c r="C17" s="4">
        <v>2</v>
      </c>
      <c r="D17" s="4">
        <v>2</v>
      </c>
      <c r="E17" s="42">
        <v>2</v>
      </c>
    </row>
    <row r="18" spans="1:5" ht="20.100000000000001" customHeight="1" x14ac:dyDescent="0.25">
      <c r="A18" s="104" t="s">
        <v>124</v>
      </c>
      <c r="B18" s="105" t="s">
        <v>31</v>
      </c>
      <c r="C18" s="105">
        <v>67</v>
      </c>
      <c r="D18" s="105">
        <v>67</v>
      </c>
      <c r="E18" s="108">
        <v>67</v>
      </c>
    </row>
    <row r="19" spans="1:5" ht="20.100000000000001" customHeight="1" x14ac:dyDescent="0.25">
      <c r="A19" s="39" t="s">
        <v>132</v>
      </c>
      <c r="B19" s="4"/>
      <c r="C19" s="4" t="s">
        <v>133</v>
      </c>
      <c r="D19" s="4" t="s">
        <v>133</v>
      </c>
      <c r="E19" s="42" t="s">
        <v>133</v>
      </c>
    </row>
    <row r="20" spans="1:5" ht="20.100000000000001" customHeight="1" x14ac:dyDescent="0.25">
      <c r="A20" s="39" t="s">
        <v>134</v>
      </c>
      <c r="B20" s="4" t="s">
        <v>126</v>
      </c>
      <c r="C20" s="11">
        <v>9</v>
      </c>
      <c r="D20" s="4">
        <v>12</v>
      </c>
      <c r="E20" s="42">
        <v>12</v>
      </c>
    </row>
    <row r="21" spans="1:5" ht="20.100000000000001" customHeight="1" x14ac:dyDescent="0.25">
      <c r="A21" s="99" t="s">
        <v>135</v>
      </c>
      <c r="B21" s="4" t="s">
        <v>126</v>
      </c>
      <c r="C21" s="11" t="s">
        <v>136</v>
      </c>
      <c r="D21" s="4">
        <v>17</v>
      </c>
      <c r="E21" s="42">
        <v>42</v>
      </c>
    </row>
    <row r="22" spans="1:5" ht="20.100000000000001" customHeight="1" x14ac:dyDescent="0.25">
      <c r="A22" s="67" t="s">
        <v>137</v>
      </c>
      <c r="B22" s="13"/>
      <c r="C22" s="4"/>
      <c r="D22" s="4"/>
      <c r="E22" s="42"/>
    </row>
    <row r="23" spans="1:5" ht="20.100000000000001" customHeight="1" x14ac:dyDescent="0.25">
      <c r="A23" s="39" t="s">
        <v>131</v>
      </c>
      <c r="B23" s="4" t="s">
        <v>118</v>
      </c>
      <c r="C23" s="4">
        <v>3</v>
      </c>
      <c r="D23" s="4">
        <v>3</v>
      </c>
      <c r="E23" s="42">
        <v>3</v>
      </c>
    </row>
    <row r="24" spans="1:5" ht="20.100000000000001" customHeight="1" x14ac:dyDescent="0.25">
      <c r="A24" s="39" t="s">
        <v>123</v>
      </c>
      <c r="B24" s="4" t="s">
        <v>118</v>
      </c>
      <c r="C24" s="4">
        <v>2</v>
      </c>
      <c r="D24" s="4">
        <v>2</v>
      </c>
      <c r="E24" s="42">
        <v>2</v>
      </c>
    </row>
    <row r="25" spans="1:5" ht="20.100000000000001" customHeight="1" x14ac:dyDescent="0.25">
      <c r="A25" s="104" t="s">
        <v>124</v>
      </c>
      <c r="B25" s="105" t="s">
        <v>31</v>
      </c>
      <c r="C25" s="105">
        <v>67</v>
      </c>
      <c r="D25" s="105">
        <v>67</v>
      </c>
      <c r="E25" s="108">
        <v>67</v>
      </c>
    </row>
    <row r="26" spans="1:5" ht="20.100000000000001" customHeight="1" x14ac:dyDescent="0.25">
      <c r="A26" s="39" t="s">
        <v>132</v>
      </c>
      <c r="B26" s="4"/>
      <c r="C26" s="4" t="s">
        <v>138</v>
      </c>
      <c r="D26" s="4" t="s">
        <v>138</v>
      </c>
      <c r="E26" s="42" t="s">
        <v>138</v>
      </c>
    </row>
    <row r="27" spans="1:5" ht="20.100000000000001" customHeight="1" x14ac:dyDescent="0.25">
      <c r="A27" s="39" t="s">
        <v>134</v>
      </c>
      <c r="B27" s="4" t="s">
        <v>126</v>
      </c>
      <c r="C27" s="11">
        <v>16</v>
      </c>
      <c r="D27" s="4">
        <v>8</v>
      </c>
      <c r="E27" s="42">
        <v>12</v>
      </c>
    </row>
    <row r="28" spans="1:5" ht="20.100000000000001" customHeight="1" x14ac:dyDescent="0.25">
      <c r="A28" s="67" t="s">
        <v>139</v>
      </c>
      <c r="B28" s="4"/>
      <c r="C28" s="11"/>
      <c r="D28" s="4"/>
      <c r="E28" s="42"/>
    </row>
    <row r="29" spans="1:5" ht="20.100000000000001" customHeight="1" x14ac:dyDescent="0.25">
      <c r="A29" s="39" t="s">
        <v>131</v>
      </c>
      <c r="B29" s="4" t="s">
        <v>118</v>
      </c>
      <c r="C29" s="25" t="s">
        <v>108</v>
      </c>
      <c r="D29" s="111" t="s">
        <v>108</v>
      </c>
      <c r="E29" s="42">
        <v>3</v>
      </c>
    </row>
    <row r="30" spans="1:5" ht="20.100000000000001" customHeight="1" x14ac:dyDescent="0.25">
      <c r="A30" s="39" t="s">
        <v>123</v>
      </c>
      <c r="B30" s="4" t="s">
        <v>118</v>
      </c>
      <c r="C30" s="25" t="s">
        <v>108</v>
      </c>
      <c r="D30" s="111" t="s">
        <v>108</v>
      </c>
      <c r="E30" s="42">
        <v>0</v>
      </c>
    </row>
    <row r="31" spans="1:5" ht="20.100000000000001" customHeight="1" x14ac:dyDescent="0.25">
      <c r="A31" s="104" t="s">
        <v>124</v>
      </c>
      <c r="B31" s="105" t="s">
        <v>31</v>
      </c>
      <c r="C31" s="25" t="s">
        <v>108</v>
      </c>
      <c r="D31" s="111" t="s">
        <v>108</v>
      </c>
      <c r="E31" s="42">
        <v>0</v>
      </c>
    </row>
    <row r="32" spans="1:5" ht="20.100000000000001" customHeight="1" x14ac:dyDescent="0.25">
      <c r="A32" s="39" t="s">
        <v>132</v>
      </c>
      <c r="B32" s="4"/>
      <c r="C32" s="25" t="s">
        <v>108</v>
      </c>
      <c r="D32" s="111" t="s">
        <v>108</v>
      </c>
      <c r="E32" s="42" t="s">
        <v>140</v>
      </c>
    </row>
    <row r="33" spans="1:5" ht="20.100000000000001" customHeight="1" x14ac:dyDescent="0.25">
      <c r="A33" s="63" t="s">
        <v>134</v>
      </c>
      <c r="B33" s="5"/>
      <c r="C33" s="28" t="s">
        <v>108</v>
      </c>
      <c r="D33" s="112" t="s">
        <v>108</v>
      </c>
      <c r="E33" s="34">
        <v>2</v>
      </c>
    </row>
    <row r="34" spans="1:5" x14ac:dyDescent="0.25">
      <c r="A34" s="109" t="s">
        <v>141</v>
      </c>
      <c r="B34" s="113"/>
      <c r="C34" s="113"/>
      <c r="D34" s="113"/>
      <c r="E34" s="113"/>
    </row>
    <row r="35" spans="1:5" ht="20.100000000000001" customHeight="1" x14ac:dyDescent="0.25">
      <c r="A35" s="103" t="s">
        <v>142</v>
      </c>
      <c r="B35" s="3" t="s">
        <v>118</v>
      </c>
      <c r="C35" s="3">
        <v>14</v>
      </c>
      <c r="D35" s="3">
        <v>14</v>
      </c>
      <c r="E35" s="21">
        <v>14</v>
      </c>
    </row>
    <row r="36" spans="1:5" ht="20.100000000000001" customHeight="1" x14ac:dyDescent="0.25">
      <c r="A36" s="39" t="s">
        <v>143</v>
      </c>
      <c r="B36" s="4" t="s">
        <v>118</v>
      </c>
      <c r="C36" s="4">
        <v>3</v>
      </c>
      <c r="D36" s="4">
        <v>2</v>
      </c>
      <c r="E36" s="42">
        <v>2</v>
      </c>
    </row>
    <row r="37" spans="1:5" ht="20.100000000000001" customHeight="1" x14ac:dyDescent="0.25">
      <c r="A37" s="104" t="s">
        <v>144</v>
      </c>
      <c r="B37" s="105" t="s">
        <v>31</v>
      </c>
      <c r="C37" s="105">
        <v>22</v>
      </c>
      <c r="D37" s="105">
        <v>14</v>
      </c>
      <c r="E37" s="42">
        <v>14</v>
      </c>
    </row>
    <row r="38" spans="1:5" ht="20.100000000000001" customHeight="1" x14ac:dyDescent="0.25">
      <c r="A38" s="39" t="s">
        <v>125</v>
      </c>
      <c r="B38" s="4" t="s">
        <v>126</v>
      </c>
      <c r="C38" s="4">
        <v>22</v>
      </c>
      <c r="D38" s="4">
        <v>29</v>
      </c>
      <c r="E38" s="42">
        <v>25</v>
      </c>
    </row>
    <row r="39" spans="1:5" ht="20.100000000000001" customHeight="1" x14ac:dyDescent="0.25">
      <c r="A39" s="63" t="s">
        <v>127</v>
      </c>
      <c r="B39" s="5" t="s">
        <v>126</v>
      </c>
      <c r="C39" s="5">
        <v>11</v>
      </c>
      <c r="D39" s="5">
        <v>15</v>
      </c>
      <c r="E39" s="34">
        <v>15</v>
      </c>
    </row>
    <row r="40" spans="1:5" x14ac:dyDescent="0.25">
      <c r="B40" s="16"/>
      <c r="C40" s="1"/>
      <c r="D40" s="1"/>
    </row>
    <row r="41" spans="1:5" x14ac:dyDescent="0.25">
      <c r="A41" s="19" t="s">
        <v>145</v>
      </c>
      <c r="B41" s="86"/>
      <c r="C41" s="2"/>
      <c r="D41" s="2"/>
      <c r="E41" s="2"/>
    </row>
    <row r="42" spans="1:5" ht="20.100000000000001" customHeight="1" x14ac:dyDescent="0.25">
      <c r="A42" s="18" t="s">
        <v>146</v>
      </c>
      <c r="B42" s="114" t="s">
        <v>147</v>
      </c>
      <c r="C42" s="7"/>
      <c r="D42" s="7"/>
    </row>
    <row r="43" spans="1:5" ht="20.100000000000001" customHeight="1" x14ac:dyDescent="0.25">
      <c r="A43" s="18" t="s">
        <v>148</v>
      </c>
      <c r="B43" s="115" t="s">
        <v>149</v>
      </c>
    </row>
    <row r="44" spans="1:5" ht="20.100000000000001" customHeight="1" x14ac:dyDescent="0.25">
      <c r="A44" s="18" t="s">
        <v>150</v>
      </c>
      <c r="B44" s="115" t="s">
        <v>151</v>
      </c>
    </row>
    <row r="45" spans="1:5" ht="20.100000000000001" customHeight="1" x14ac:dyDescent="0.25">
      <c r="A45" s="18" t="s">
        <v>152</v>
      </c>
      <c r="B45" s="115" t="s">
        <v>153</v>
      </c>
    </row>
    <row r="46" spans="1:5" ht="33" x14ac:dyDescent="0.25">
      <c r="A46" s="116" t="s">
        <v>154</v>
      </c>
      <c r="B46" s="115" t="s">
        <v>155</v>
      </c>
    </row>
    <row r="47" spans="1:5" ht="33" x14ac:dyDescent="0.25">
      <c r="A47" s="116" t="s">
        <v>156</v>
      </c>
      <c r="B47" s="115" t="s">
        <v>157</v>
      </c>
    </row>
    <row r="48" spans="1:5" ht="20.100000000000001" customHeight="1" x14ac:dyDescent="0.25">
      <c r="A48" s="18" t="s">
        <v>158</v>
      </c>
      <c r="B48" s="115" t="s">
        <v>159</v>
      </c>
    </row>
    <row r="49" spans="1:4" ht="20.100000000000001" customHeight="1" x14ac:dyDescent="0.25">
      <c r="A49" s="18" t="s">
        <v>160</v>
      </c>
      <c r="B49" s="114" t="s">
        <v>161</v>
      </c>
      <c r="C49" s="7"/>
      <c r="D49" s="7"/>
    </row>
    <row r="50" spans="1:4" ht="20.100000000000001" customHeight="1" x14ac:dyDescent="0.25">
      <c r="A50" s="18" t="s">
        <v>162</v>
      </c>
      <c r="B50" s="115" t="s">
        <v>163</v>
      </c>
    </row>
    <row r="51" spans="1:4" ht="20.100000000000001" customHeight="1" x14ac:dyDescent="0.25">
      <c r="A51" s="18" t="s">
        <v>164</v>
      </c>
      <c r="B51" s="115" t="s">
        <v>165</v>
      </c>
    </row>
    <row r="52" spans="1:4" ht="20.100000000000001" customHeight="1" x14ac:dyDescent="0.25">
      <c r="A52" s="18" t="s">
        <v>166</v>
      </c>
      <c r="B52" s="115" t="s">
        <v>167</v>
      </c>
    </row>
    <row r="53" spans="1:4" ht="20.100000000000001" customHeight="1" x14ac:dyDescent="0.25">
      <c r="A53" s="116" t="s">
        <v>168</v>
      </c>
      <c r="B53" s="115" t="s">
        <v>169</v>
      </c>
    </row>
    <row r="54" spans="1:4" x14ac:dyDescent="0.25">
      <c r="B54" s="117"/>
    </row>
    <row r="55" spans="1:4" x14ac:dyDescent="0.25">
      <c r="B55" s="117"/>
    </row>
    <row r="56" spans="1:4" x14ac:dyDescent="0.25">
      <c r="B56" s="117"/>
    </row>
    <row r="57" spans="1:4" x14ac:dyDescent="0.25">
      <c r="B57" s="117"/>
    </row>
    <row r="58" spans="1:4" x14ac:dyDescent="0.25">
      <c r="B58" s="117"/>
    </row>
    <row r="59" spans="1:4" x14ac:dyDescent="0.25">
      <c r="B59" s="117"/>
    </row>
    <row r="60" spans="1:4" x14ac:dyDescent="0.25">
      <c r="B60" s="117"/>
    </row>
    <row r="61" spans="1:4" x14ac:dyDescent="0.25">
      <c r="B61" s="117"/>
    </row>
    <row r="62" spans="1:4" x14ac:dyDescent="0.25">
      <c r="B62" s="117"/>
    </row>
    <row r="63" spans="1:4" x14ac:dyDescent="0.25">
      <c r="B63" s="117"/>
    </row>
    <row r="64" spans="1:4" x14ac:dyDescent="0.25">
      <c r="B64" s="117"/>
    </row>
  </sheetData>
  <hyperlinks>
    <hyperlink ref="B49" r:id="rId1"/>
    <hyperlink ref="B50" r:id="rId2"/>
    <hyperlink ref="B52" r:id="rId3"/>
    <hyperlink ref="B53" r:id="rId4"/>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122"/>
  <sheetViews>
    <sheetView zoomScaleNormal="100" workbookViewId="0"/>
  </sheetViews>
  <sheetFormatPr defaultRowHeight="16.5" x14ac:dyDescent="0.25"/>
  <cols>
    <col min="1" max="1" width="72" style="16" customWidth="1"/>
    <col min="2" max="2" width="32.28515625" style="16" customWidth="1"/>
    <col min="3" max="3" width="22.85546875" style="1" customWidth="1"/>
    <col min="4" max="5" width="8.85546875" style="1"/>
    <col min="6" max="16384" width="9.140625" style="16"/>
  </cols>
  <sheetData>
    <row r="1" spans="1:7" x14ac:dyDescent="0.25">
      <c r="B1" s="1" t="s">
        <v>0</v>
      </c>
      <c r="C1" s="1" t="s">
        <v>1</v>
      </c>
    </row>
    <row r="2" spans="1:7" x14ac:dyDescent="0.25">
      <c r="B2" s="1"/>
      <c r="D2" s="17">
        <v>2019</v>
      </c>
      <c r="E2" s="17">
        <v>2020</v>
      </c>
      <c r="F2" s="17">
        <v>2021</v>
      </c>
      <c r="G2" s="17"/>
    </row>
    <row r="3" spans="1:7" x14ac:dyDescent="0.25">
      <c r="A3" s="19" t="s">
        <v>170</v>
      </c>
      <c r="B3" s="2"/>
      <c r="C3" s="2"/>
      <c r="D3" s="2"/>
      <c r="E3" s="2"/>
      <c r="F3" s="2"/>
    </row>
    <row r="4" spans="1:7" x14ac:dyDescent="0.25">
      <c r="A4" s="36" t="s">
        <v>171</v>
      </c>
      <c r="B4" s="3" t="s">
        <v>4</v>
      </c>
      <c r="C4" s="3" t="s">
        <v>172</v>
      </c>
      <c r="D4" s="3">
        <v>473.8</v>
      </c>
      <c r="E4" s="3">
        <v>477.6</v>
      </c>
      <c r="F4" s="21">
        <v>479.2</v>
      </c>
    </row>
    <row r="5" spans="1:7" x14ac:dyDescent="0.25">
      <c r="A5" s="73" t="s">
        <v>173</v>
      </c>
      <c r="B5" s="4" t="s">
        <v>4</v>
      </c>
      <c r="C5" s="4" t="s">
        <v>31</v>
      </c>
      <c r="D5" s="4">
        <v>5.8</v>
      </c>
      <c r="E5" s="4">
        <v>4.4000000000000004</v>
      </c>
      <c r="F5" s="42">
        <v>6.4</v>
      </c>
    </row>
    <row r="6" spans="1:7" x14ac:dyDescent="0.25">
      <c r="A6" s="39"/>
      <c r="B6" s="4"/>
      <c r="C6" s="4"/>
      <c r="D6" s="4"/>
      <c r="E6" s="4"/>
      <c r="F6" s="65"/>
    </row>
    <row r="7" spans="1:7" x14ac:dyDescent="0.25">
      <c r="A7" s="39" t="s">
        <v>174</v>
      </c>
      <c r="B7" s="4" t="s">
        <v>4</v>
      </c>
      <c r="C7" s="4" t="s">
        <v>172</v>
      </c>
      <c r="D7" s="4">
        <v>337.1</v>
      </c>
      <c r="E7" s="4">
        <v>342.2</v>
      </c>
      <c r="F7" s="42">
        <v>342.5</v>
      </c>
    </row>
    <row r="8" spans="1:7" s="121" customFormat="1" x14ac:dyDescent="0.25">
      <c r="A8" s="118" t="s">
        <v>175</v>
      </c>
      <c r="B8" s="119" t="s">
        <v>4</v>
      </c>
      <c r="C8" s="119" t="s">
        <v>31</v>
      </c>
      <c r="D8" s="119">
        <v>71.099999999999994</v>
      </c>
      <c r="E8" s="119">
        <v>71.7</v>
      </c>
      <c r="F8" s="120">
        <v>71.5</v>
      </c>
    </row>
    <row r="9" spans="1:7" x14ac:dyDescent="0.25">
      <c r="A9" s="39" t="s">
        <v>176</v>
      </c>
      <c r="B9" s="4" t="s">
        <v>4</v>
      </c>
      <c r="C9" s="4" t="s">
        <v>172</v>
      </c>
      <c r="D9" s="4">
        <v>136.69999999999999</v>
      </c>
      <c r="E9" s="4">
        <v>135.4</v>
      </c>
      <c r="F9" s="42">
        <v>136.69999999999999</v>
      </c>
    </row>
    <row r="10" spans="1:7" s="121" customFormat="1" x14ac:dyDescent="0.25">
      <c r="A10" s="118" t="s">
        <v>177</v>
      </c>
      <c r="B10" s="119" t="s">
        <v>4</v>
      </c>
      <c r="C10" s="119" t="s">
        <v>31</v>
      </c>
      <c r="D10" s="122">
        <f>D9*100/D4</f>
        <v>28.851836217813418</v>
      </c>
      <c r="E10" s="119">
        <v>28.3</v>
      </c>
      <c r="F10" s="120">
        <v>28.5</v>
      </c>
    </row>
    <row r="11" spans="1:7" x14ac:dyDescent="0.25">
      <c r="A11" s="39"/>
      <c r="B11" s="4"/>
      <c r="C11" s="4"/>
      <c r="D11" s="68"/>
      <c r="E11" s="4"/>
      <c r="F11" s="65"/>
    </row>
    <row r="12" spans="1:7" x14ac:dyDescent="0.25">
      <c r="A12" s="39" t="s">
        <v>178</v>
      </c>
      <c r="B12" s="4" t="s">
        <v>4</v>
      </c>
      <c r="C12" s="4" t="s">
        <v>172</v>
      </c>
      <c r="D12" s="68">
        <f>68.2*0.754</f>
        <v>51.422800000000002</v>
      </c>
      <c r="E12" s="68">
        <f>(E4*0.142)*0.76</f>
        <v>51.542591999999999</v>
      </c>
      <c r="F12" s="123">
        <v>52</v>
      </c>
    </row>
    <row r="13" spans="1:7" s="125" customFormat="1" x14ac:dyDescent="0.25">
      <c r="A13" s="118" t="s">
        <v>179</v>
      </c>
      <c r="B13" s="119" t="s">
        <v>4</v>
      </c>
      <c r="C13" s="119" t="s">
        <v>31</v>
      </c>
      <c r="D13" s="122">
        <v>75.400000000000006</v>
      </c>
      <c r="E13" s="119">
        <v>76</v>
      </c>
      <c r="F13" s="124">
        <v>75.900000000000006</v>
      </c>
    </row>
    <row r="14" spans="1:7" x14ac:dyDescent="0.25">
      <c r="A14" s="39" t="s">
        <v>180</v>
      </c>
      <c r="B14" s="4" t="s">
        <v>4</v>
      </c>
      <c r="C14" s="4" t="s">
        <v>172</v>
      </c>
      <c r="D14" s="68">
        <f>68.2*0.246</f>
        <v>16.777200000000001</v>
      </c>
      <c r="E14" s="68">
        <f>(E4*0.142)*0.24</f>
        <v>16.276608</v>
      </c>
      <c r="F14" s="42">
        <v>16.5</v>
      </c>
    </row>
    <row r="15" spans="1:7" s="125" customFormat="1" x14ac:dyDescent="0.25">
      <c r="A15" s="126" t="s">
        <v>261</v>
      </c>
      <c r="B15" s="119" t="s">
        <v>4</v>
      </c>
      <c r="C15" s="119" t="s">
        <v>31</v>
      </c>
      <c r="D15" s="119">
        <v>24.6</v>
      </c>
      <c r="E15" s="119">
        <v>24</v>
      </c>
      <c r="F15" s="124">
        <v>24.1</v>
      </c>
    </row>
    <row r="16" spans="1:7" x14ac:dyDescent="0.25">
      <c r="A16" s="39"/>
      <c r="B16" s="105"/>
      <c r="C16" s="105"/>
      <c r="D16" s="105"/>
      <c r="E16" s="105"/>
      <c r="F16" s="65"/>
    </row>
    <row r="17" spans="1:6" x14ac:dyDescent="0.25">
      <c r="A17" s="39" t="s">
        <v>181</v>
      </c>
      <c r="B17" s="4" t="s">
        <v>4</v>
      </c>
      <c r="C17" s="4" t="s">
        <v>172</v>
      </c>
      <c r="D17" s="68">
        <f>(D4*0.33)*0.584</f>
        <v>91.310736000000006</v>
      </c>
      <c r="E17" s="68">
        <f>(E4*0.334)*0.587</f>
        <v>93.637300800000006</v>
      </c>
      <c r="F17" s="42">
        <v>96.4</v>
      </c>
    </row>
    <row r="18" spans="1:6" s="121" customFormat="1" x14ac:dyDescent="0.25">
      <c r="A18" s="118" t="s">
        <v>181</v>
      </c>
      <c r="B18" s="119" t="s">
        <v>4</v>
      </c>
      <c r="C18" s="119" t="s">
        <v>31</v>
      </c>
      <c r="D18" s="119">
        <v>58.4</v>
      </c>
      <c r="E18" s="119">
        <v>58.7</v>
      </c>
      <c r="F18" s="120">
        <v>58.8</v>
      </c>
    </row>
    <row r="19" spans="1:6" x14ac:dyDescent="0.25">
      <c r="A19" s="39" t="s">
        <v>182</v>
      </c>
      <c r="B19" s="4" t="s">
        <v>4</v>
      </c>
      <c r="C19" s="4" t="s">
        <v>172</v>
      </c>
      <c r="D19" s="68">
        <f>(D4*0.33)*0.416</f>
        <v>65.043264000000008</v>
      </c>
      <c r="E19" s="68">
        <f>(E4*0.334)*0.413</f>
        <v>65.881099200000008</v>
      </c>
      <c r="F19" s="42">
        <v>67.5</v>
      </c>
    </row>
    <row r="20" spans="1:6" s="121" customFormat="1" x14ac:dyDescent="0.25">
      <c r="A20" s="118" t="s">
        <v>183</v>
      </c>
      <c r="B20" s="119" t="s">
        <v>4</v>
      </c>
      <c r="C20" s="119" t="s">
        <v>31</v>
      </c>
      <c r="D20" s="119">
        <v>41.6</v>
      </c>
      <c r="E20" s="119">
        <v>41.3</v>
      </c>
      <c r="F20" s="120">
        <v>41.2</v>
      </c>
    </row>
    <row r="21" spans="1:6" s="128" customFormat="1" x14ac:dyDescent="0.25">
      <c r="A21" s="104"/>
      <c r="B21" s="105"/>
      <c r="C21" s="105"/>
      <c r="D21" s="105"/>
      <c r="E21" s="105"/>
      <c r="F21" s="127"/>
    </row>
    <row r="22" spans="1:6" s="128" customFormat="1" x14ac:dyDescent="0.25">
      <c r="A22" s="39" t="s">
        <v>184</v>
      </c>
      <c r="B22" s="4" t="s">
        <v>4</v>
      </c>
      <c r="C22" s="4" t="s">
        <v>172</v>
      </c>
      <c r="D22" s="68">
        <f>(D4*0.526)*0.78</f>
        <v>194.39066400000002</v>
      </c>
      <c r="E22" s="68">
        <f>(E4*0.524)*0.788</f>
        <v>197.20677120000002</v>
      </c>
      <c r="F22" s="123">
        <v>194</v>
      </c>
    </row>
    <row r="23" spans="1:6" s="121" customFormat="1" x14ac:dyDescent="0.25">
      <c r="A23" s="118" t="s">
        <v>185</v>
      </c>
      <c r="B23" s="119" t="s">
        <v>4</v>
      </c>
      <c r="C23" s="119" t="s">
        <v>31</v>
      </c>
      <c r="D23" s="119">
        <v>78</v>
      </c>
      <c r="E23" s="119">
        <v>78.8</v>
      </c>
      <c r="F23" s="120">
        <v>78.599999999999994</v>
      </c>
    </row>
    <row r="24" spans="1:6" s="128" customFormat="1" x14ac:dyDescent="0.25">
      <c r="A24" s="39" t="s">
        <v>186</v>
      </c>
      <c r="B24" s="4" t="s">
        <v>4</v>
      </c>
      <c r="C24" s="4" t="s">
        <v>172</v>
      </c>
      <c r="D24" s="68">
        <f>(D4*0.526)*0.22</f>
        <v>54.828136000000001</v>
      </c>
      <c r="E24" s="68">
        <f>(E4*0.524)*0.212</f>
        <v>53.055628800000001</v>
      </c>
      <c r="F24" s="42">
        <v>52.8</v>
      </c>
    </row>
    <row r="25" spans="1:6" s="128" customFormat="1" x14ac:dyDescent="0.25">
      <c r="A25" s="118" t="s">
        <v>187</v>
      </c>
      <c r="B25" s="119" t="s">
        <v>4</v>
      </c>
      <c r="C25" s="119" t="s">
        <v>31</v>
      </c>
      <c r="D25" s="119">
        <v>22</v>
      </c>
      <c r="E25" s="119">
        <v>21.2</v>
      </c>
      <c r="F25" s="120">
        <v>21.4</v>
      </c>
    </row>
    <row r="26" spans="1:6" x14ac:dyDescent="0.25">
      <c r="A26" s="39"/>
      <c r="B26" s="4"/>
      <c r="C26" s="4"/>
      <c r="D26" s="4"/>
      <c r="E26" s="4"/>
      <c r="F26" s="65"/>
    </row>
    <row r="27" spans="1:6" ht="25.5" customHeight="1" x14ac:dyDescent="0.25">
      <c r="A27" s="73" t="s">
        <v>188</v>
      </c>
      <c r="B27" s="4" t="s">
        <v>189</v>
      </c>
      <c r="C27" s="4" t="s">
        <v>190</v>
      </c>
      <c r="D27" s="111" t="s">
        <v>108</v>
      </c>
      <c r="E27" s="4" t="s">
        <v>191</v>
      </c>
      <c r="F27" s="42" t="s">
        <v>192</v>
      </c>
    </row>
    <row r="28" spans="1:6" ht="76.5" x14ac:dyDescent="0.25">
      <c r="A28" s="129" t="s">
        <v>193</v>
      </c>
      <c r="B28" s="4"/>
      <c r="C28" s="4"/>
      <c r="D28" s="111"/>
      <c r="E28" s="4"/>
      <c r="F28" s="65"/>
    </row>
    <row r="29" spans="1:6" ht="16.5" customHeight="1" x14ac:dyDescent="0.25">
      <c r="A29" s="129"/>
      <c r="B29" s="4"/>
      <c r="C29" s="4"/>
      <c r="D29" s="111"/>
      <c r="E29" s="4"/>
      <c r="F29" s="65"/>
    </row>
    <row r="30" spans="1:6" x14ac:dyDescent="0.25">
      <c r="A30" s="73" t="s">
        <v>194</v>
      </c>
      <c r="B30" s="4" t="s">
        <v>4</v>
      </c>
      <c r="C30" s="4" t="s">
        <v>69</v>
      </c>
      <c r="D30" s="4">
        <v>45.1</v>
      </c>
      <c r="E30" s="4">
        <v>40.700000000000003</v>
      </c>
      <c r="F30" s="42">
        <v>38.5</v>
      </c>
    </row>
    <row r="31" spans="1:6" x14ac:dyDescent="0.25">
      <c r="A31" s="73" t="s">
        <v>195</v>
      </c>
      <c r="B31" s="4" t="s">
        <v>4</v>
      </c>
      <c r="C31" s="4" t="s">
        <v>69</v>
      </c>
      <c r="D31" s="4">
        <v>749.7</v>
      </c>
      <c r="E31" s="4">
        <v>807.8</v>
      </c>
      <c r="F31" s="42">
        <v>840.2</v>
      </c>
    </row>
    <row r="32" spans="1:6" x14ac:dyDescent="0.25">
      <c r="A32" s="73"/>
      <c r="B32" s="4"/>
      <c r="C32" s="4"/>
      <c r="D32" s="4"/>
      <c r="E32" s="4"/>
      <c r="F32" s="65"/>
    </row>
    <row r="33" spans="1:6" x14ac:dyDescent="0.25">
      <c r="A33" s="67" t="s">
        <v>196</v>
      </c>
      <c r="B33" s="4" t="s">
        <v>197</v>
      </c>
      <c r="C33" s="4" t="s">
        <v>69</v>
      </c>
      <c r="D33" s="111" t="s">
        <v>108</v>
      </c>
      <c r="E33" s="4">
        <v>15.4</v>
      </c>
      <c r="F33" s="42">
        <v>15.7</v>
      </c>
    </row>
    <row r="34" spans="1:6" x14ac:dyDescent="0.25">
      <c r="A34" s="99" t="s">
        <v>198</v>
      </c>
      <c r="B34" s="4" t="s">
        <v>197</v>
      </c>
      <c r="C34" s="4" t="s">
        <v>74</v>
      </c>
      <c r="D34" s="40">
        <v>5077.5</v>
      </c>
      <c r="E34" s="40">
        <v>2678.6</v>
      </c>
      <c r="F34" s="89">
        <v>4888</v>
      </c>
    </row>
    <row r="35" spans="1:6" x14ac:dyDescent="0.25">
      <c r="A35" s="99" t="s">
        <v>199</v>
      </c>
      <c r="B35" s="4" t="s">
        <v>197</v>
      </c>
      <c r="C35" s="4" t="s">
        <v>74</v>
      </c>
      <c r="D35" s="4">
        <v>145.69999999999999</v>
      </c>
      <c r="E35" s="4">
        <v>182</v>
      </c>
      <c r="F35" s="26">
        <v>131</v>
      </c>
    </row>
    <row r="36" spans="1:6" ht="75" customHeight="1" x14ac:dyDescent="0.25">
      <c r="A36" s="129" t="s">
        <v>200</v>
      </c>
      <c r="B36" s="4"/>
      <c r="C36" s="4"/>
      <c r="D36" s="4"/>
      <c r="E36" s="4"/>
      <c r="F36" s="65"/>
    </row>
    <row r="37" spans="1:6" x14ac:dyDescent="0.25">
      <c r="A37" s="129"/>
      <c r="B37" s="4"/>
      <c r="C37" s="4"/>
      <c r="D37" s="4"/>
      <c r="E37" s="4"/>
      <c r="F37" s="65"/>
    </row>
    <row r="38" spans="1:6" ht="46.15" customHeight="1" x14ac:dyDescent="0.25">
      <c r="A38" s="73" t="s">
        <v>201</v>
      </c>
      <c r="B38" s="13" t="s">
        <v>202</v>
      </c>
      <c r="C38" s="4" t="s">
        <v>31</v>
      </c>
      <c r="D38" s="4">
        <v>100</v>
      </c>
      <c r="E38" s="4">
        <v>100</v>
      </c>
      <c r="F38" s="42">
        <v>100</v>
      </c>
    </row>
    <row r="39" spans="1:6" ht="25.5" x14ac:dyDescent="0.25">
      <c r="A39" s="129" t="s">
        <v>203</v>
      </c>
      <c r="B39" s="82"/>
      <c r="C39" s="4"/>
      <c r="D39" s="4"/>
      <c r="E39" s="4"/>
      <c r="F39" s="65"/>
    </row>
    <row r="40" spans="1:6" x14ac:dyDescent="0.25">
      <c r="A40" s="73" t="s">
        <v>204</v>
      </c>
      <c r="B40" s="82"/>
      <c r="C40" s="4"/>
      <c r="D40" s="4"/>
      <c r="E40" s="4"/>
      <c r="F40" s="65"/>
    </row>
    <row r="41" spans="1:6" x14ac:dyDescent="0.25">
      <c r="A41" s="99" t="s">
        <v>205</v>
      </c>
      <c r="B41" s="4" t="s">
        <v>4</v>
      </c>
      <c r="C41" s="4" t="s">
        <v>206</v>
      </c>
      <c r="D41" s="111" t="s">
        <v>108</v>
      </c>
      <c r="E41" s="4">
        <v>45</v>
      </c>
      <c r="F41" s="42">
        <v>51</v>
      </c>
    </row>
    <row r="42" spans="1:6" x14ac:dyDescent="0.25">
      <c r="A42" s="99" t="s">
        <v>207</v>
      </c>
      <c r="B42" s="4" t="s">
        <v>4</v>
      </c>
      <c r="C42" s="4" t="s">
        <v>206</v>
      </c>
      <c r="D42" s="111" t="s">
        <v>108</v>
      </c>
      <c r="E42" s="4">
        <v>63</v>
      </c>
      <c r="F42" s="42">
        <v>71</v>
      </c>
    </row>
    <row r="43" spans="1:6" ht="33" x14ac:dyDescent="0.25">
      <c r="A43" s="130" t="s">
        <v>208</v>
      </c>
      <c r="B43" s="88"/>
      <c r="C43" s="11"/>
      <c r="D43" s="11"/>
      <c r="E43" s="11"/>
      <c r="F43" s="65"/>
    </row>
    <row r="44" spans="1:6" x14ac:dyDescent="0.25">
      <c r="A44" s="99" t="s">
        <v>209</v>
      </c>
      <c r="B44" s="4" t="s">
        <v>4</v>
      </c>
      <c r="C44" s="4" t="s">
        <v>210</v>
      </c>
      <c r="D44" s="4">
        <v>236.5</v>
      </c>
      <c r="E44" s="4" t="s">
        <v>211</v>
      </c>
      <c r="F44" s="42">
        <v>250.1</v>
      </c>
    </row>
    <row r="45" spans="1:6" x14ac:dyDescent="0.25">
      <c r="A45" s="99" t="s">
        <v>212</v>
      </c>
      <c r="B45" s="4" t="s">
        <v>4</v>
      </c>
      <c r="C45" s="4" t="s">
        <v>210</v>
      </c>
      <c r="D45" s="4">
        <v>219.7</v>
      </c>
      <c r="E45" s="4">
        <v>206.7</v>
      </c>
      <c r="F45" s="26">
        <v>353.7</v>
      </c>
    </row>
    <row r="46" spans="1:6" x14ac:dyDescent="0.25">
      <c r="A46" s="129" t="s">
        <v>213</v>
      </c>
      <c r="B46" s="82"/>
      <c r="C46" s="4"/>
      <c r="D46" s="4"/>
      <c r="E46" s="4"/>
      <c r="F46" s="65"/>
    </row>
    <row r="47" spans="1:6" x14ac:dyDescent="0.25">
      <c r="A47" s="131" t="s">
        <v>214</v>
      </c>
      <c r="B47" s="87"/>
      <c r="C47" s="5"/>
      <c r="D47" s="5"/>
      <c r="E47" s="5"/>
      <c r="F47" s="76"/>
    </row>
    <row r="49" spans="1:6" x14ac:dyDescent="0.25">
      <c r="A49" s="19" t="s">
        <v>215</v>
      </c>
      <c r="B49" s="86"/>
      <c r="C49" s="2"/>
      <c r="D49" s="2"/>
      <c r="E49" s="2"/>
      <c r="F49" s="2"/>
    </row>
    <row r="50" spans="1:6" x14ac:dyDescent="0.25">
      <c r="A50" s="20" t="s">
        <v>216</v>
      </c>
      <c r="B50" s="81"/>
      <c r="C50" s="3"/>
      <c r="D50" s="3"/>
      <c r="E50" s="3"/>
      <c r="F50" s="77"/>
    </row>
    <row r="51" spans="1:6" x14ac:dyDescent="0.25">
      <c r="A51" s="39" t="s">
        <v>217</v>
      </c>
      <c r="B51" s="4" t="s">
        <v>218</v>
      </c>
      <c r="C51" s="4" t="s">
        <v>219</v>
      </c>
      <c r="D51" s="4">
        <v>47</v>
      </c>
      <c r="E51" s="4">
        <v>39</v>
      </c>
      <c r="F51" s="42">
        <v>42</v>
      </c>
    </row>
    <row r="52" spans="1:6" x14ac:dyDescent="0.25">
      <c r="A52" s="39" t="s">
        <v>220</v>
      </c>
      <c r="B52" s="4" t="s">
        <v>218</v>
      </c>
      <c r="C52" s="4" t="s">
        <v>219</v>
      </c>
      <c r="D52" s="4">
        <v>7</v>
      </c>
      <c r="E52" s="4">
        <v>5</v>
      </c>
      <c r="F52" s="42">
        <v>5</v>
      </c>
    </row>
    <row r="53" spans="1:6" x14ac:dyDescent="0.25">
      <c r="A53" s="39"/>
      <c r="B53" s="4"/>
      <c r="C53" s="4"/>
      <c r="D53" s="4"/>
      <c r="E53" s="4"/>
      <c r="F53" s="42"/>
    </row>
    <row r="54" spans="1:6" x14ac:dyDescent="0.25">
      <c r="A54" s="73" t="s">
        <v>221</v>
      </c>
      <c r="B54" s="11" t="s">
        <v>218</v>
      </c>
      <c r="C54" s="11" t="s">
        <v>126</v>
      </c>
      <c r="D54" s="11">
        <v>2</v>
      </c>
      <c r="E54" s="11">
        <v>6</v>
      </c>
      <c r="F54" s="42">
        <v>6</v>
      </c>
    </row>
    <row r="55" spans="1:6" x14ac:dyDescent="0.25">
      <c r="A55" s="73"/>
      <c r="B55" s="11"/>
      <c r="C55" s="11"/>
      <c r="D55" s="11"/>
      <c r="E55" s="11"/>
      <c r="F55" s="42"/>
    </row>
    <row r="56" spans="1:6" x14ac:dyDescent="0.25">
      <c r="A56" s="73" t="s">
        <v>222</v>
      </c>
      <c r="B56" s="11"/>
      <c r="C56" s="11"/>
      <c r="D56" s="11"/>
      <c r="E56" s="11"/>
      <c r="F56" s="42"/>
    </row>
    <row r="57" spans="1:6" x14ac:dyDescent="0.25">
      <c r="A57" s="39" t="s">
        <v>223</v>
      </c>
      <c r="B57" s="4" t="s">
        <v>218</v>
      </c>
      <c r="C57" s="11" t="s">
        <v>126</v>
      </c>
      <c r="D57" s="11">
        <v>5</v>
      </c>
      <c r="E57" s="11">
        <v>7</v>
      </c>
      <c r="F57" s="42">
        <v>7</v>
      </c>
    </row>
    <row r="58" spans="1:6" x14ac:dyDescent="0.25">
      <c r="A58" s="39" t="s">
        <v>224</v>
      </c>
      <c r="B58" s="4" t="s">
        <v>218</v>
      </c>
      <c r="C58" s="11" t="s">
        <v>126</v>
      </c>
      <c r="D58" s="11">
        <v>5</v>
      </c>
      <c r="E58" s="11">
        <v>7</v>
      </c>
      <c r="F58" s="42">
        <v>5</v>
      </c>
    </row>
    <row r="59" spans="1:6" x14ac:dyDescent="0.25">
      <c r="A59" s="39" t="s">
        <v>223</v>
      </c>
      <c r="B59" s="4" t="s">
        <v>225</v>
      </c>
      <c r="C59" s="11" t="s">
        <v>126</v>
      </c>
      <c r="D59" s="11">
        <v>0</v>
      </c>
      <c r="E59" s="11">
        <v>0</v>
      </c>
      <c r="F59" s="42">
        <v>0</v>
      </c>
    </row>
    <row r="60" spans="1:6" x14ac:dyDescent="0.25">
      <c r="A60" s="39" t="s">
        <v>224</v>
      </c>
      <c r="B60" s="4" t="s">
        <v>225</v>
      </c>
      <c r="C60" s="11" t="s">
        <v>126</v>
      </c>
      <c r="D60" s="11">
        <v>920</v>
      </c>
      <c r="E60" s="11">
        <v>600</v>
      </c>
      <c r="F60" s="139" t="s">
        <v>266</v>
      </c>
    </row>
    <row r="61" spans="1:6" ht="25.5" x14ac:dyDescent="0.25">
      <c r="A61" s="137" t="s">
        <v>267</v>
      </c>
      <c r="B61" s="4"/>
      <c r="C61" s="11"/>
      <c r="D61" s="11"/>
      <c r="E61" s="11"/>
      <c r="F61" s="42"/>
    </row>
    <row r="62" spans="1:6" x14ac:dyDescent="0.25">
      <c r="A62" s="39" t="s">
        <v>223</v>
      </c>
      <c r="B62" s="4" t="s">
        <v>226</v>
      </c>
      <c r="C62" s="11" t="s">
        <v>126</v>
      </c>
      <c r="D62" s="11">
        <v>0</v>
      </c>
      <c r="E62" s="11">
        <v>1</v>
      </c>
      <c r="F62" s="42">
        <v>0</v>
      </c>
    </row>
    <row r="63" spans="1:6" x14ac:dyDescent="0.25">
      <c r="A63" s="39" t="s">
        <v>224</v>
      </c>
      <c r="B63" s="4" t="s">
        <v>226</v>
      </c>
      <c r="C63" s="11" t="s">
        <v>126</v>
      </c>
      <c r="D63" s="11">
        <v>71</v>
      </c>
      <c r="E63" s="11">
        <v>55</v>
      </c>
      <c r="F63" s="42">
        <v>60</v>
      </c>
    </row>
    <row r="64" spans="1:6" x14ac:dyDescent="0.25">
      <c r="A64" s="39" t="s">
        <v>223</v>
      </c>
      <c r="B64" s="4" t="s">
        <v>227</v>
      </c>
      <c r="C64" s="11" t="s">
        <v>126</v>
      </c>
      <c r="D64" s="11">
        <v>1</v>
      </c>
      <c r="E64" s="11">
        <v>0</v>
      </c>
      <c r="F64" s="42">
        <v>0</v>
      </c>
    </row>
    <row r="65" spans="1:6" x14ac:dyDescent="0.25">
      <c r="A65" s="39" t="s">
        <v>224</v>
      </c>
      <c r="B65" s="4" t="s">
        <v>227</v>
      </c>
      <c r="C65" s="11" t="s">
        <v>126</v>
      </c>
      <c r="D65" s="11">
        <v>1</v>
      </c>
      <c r="E65" s="11">
        <v>1</v>
      </c>
      <c r="F65" s="42">
        <v>2</v>
      </c>
    </row>
    <row r="66" spans="1:6" x14ac:dyDescent="0.25">
      <c r="A66" s="39"/>
      <c r="B66" s="4"/>
      <c r="C66" s="11"/>
      <c r="D66" s="11"/>
      <c r="E66" s="11"/>
      <c r="F66" s="42"/>
    </row>
    <row r="67" spans="1:6" x14ac:dyDescent="0.25">
      <c r="A67" s="73" t="s">
        <v>228</v>
      </c>
      <c r="B67" s="4"/>
      <c r="C67" s="4"/>
      <c r="D67" s="4"/>
      <c r="E67" s="4"/>
      <c r="F67" s="42"/>
    </row>
    <row r="68" spans="1:6" x14ac:dyDescent="0.25">
      <c r="A68" s="39"/>
      <c r="B68" s="4" t="s">
        <v>218</v>
      </c>
      <c r="C68" s="4"/>
      <c r="D68" s="4">
        <v>0.15</v>
      </c>
      <c r="E68" s="4">
        <v>0.12</v>
      </c>
      <c r="F68" s="42">
        <v>0.13</v>
      </c>
    </row>
    <row r="69" spans="1:6" x14ac:dyDescent="0.25">
      <c r="A69" s="129" t="s">
        <v>229</v>
      </c>
      <c r="B69" s="4"/>
      <c r="C69" s="4"/>
      <c r="D69" s="4"/>
      <c r="E69" s="4"/>
      <c r="F69" s="42"/>
    </row>
    <row r="70" spans="1:6" x14ac:dyDescent="0.25">
      <c r="A70" s="129"/>
      <c r="B70" s="4"/>
      <c r="C70" s="4"/>
      <c r="D70" s="4"/>
      <c r="E70" s="4"/>
      <c r="F70" s="42"/>
    </row>
    <row r="71" spans="1:6" x14ac:dyDescent="0.25">
      <c r="A71" s="73" t="s">
        <v>230</v>
      </c>
      <c r="B71" s="4"/>
      <c r="C71" s="4"/>
      <c r="D71" s="4"/>
      <c r="E71" s="4"/>
      <c r="F71" s="42"/>
    </row>
    <row r="72" spans="1:6" x14ac:dyDescent="0.25">
      <c r="A72" s="39"/>
      <c r="B72" s="4" t="s">
        <v>218</v>
      </c>
      <c r="C72" s="4"/>
      <c r="D72" s="4">
        <v>0.09</v>
      </c>
      <c r="E72" s="4">
        <v>0.08</v>
      </c>
      <c r="F72" s="42">
        <v>0.08</v>
      </c>
    </row>
    <row r="73" spans="1:6" x14ac:dyDescent="0.25">
      <c r="A73" s="39"/>
      <c r="B73" s="4" t="s">
        <v>225</v>
      </c>
      <c r="C73" s="4"/>
      <c r="D73" s="4">
        <v>0.5</v>
      </c>
      <c r="E73" s="4">
        <v>0.54</v>
      </c>
      <c r="F73" s="42">
        <v>0.36</v>
      </c>
    </row>
    <row r="74" spans="1:6" x14ac:dyDescent="0.25">
      <c r="A74" s="39"/>
      <c r="B74" s="4" t="s">
        <v>226</v>
      </c>
      <c r="C74" s="4"/>
      <c r="D74" s="4">
        <v>0.12</v>
      </c>
      <c r="E74" s="4">
        <v>0.08</v>
      </c>
      <c r="F74" s="42">
        <v>0.05</v>
      </c>
    </row>
    <row r="75" spans="1:6" x14ac:dyDescent="0.25">
      <c r="A75" s="39"/>
      <c r="B75" s="4" t="s">
        <v>227</v>
      </c>
      <c r="C75" s="4"/>
      <c r="D75" s="4">
        <v>0.13</v>
      </c>
      <c r="E75" s="4">
        <v>0</v>
      </c>
      <c r="F75" s="42">
        <v>7.0000000000000007E-2</v>
      </c>
    </row>
    <row r="76" spans="1:6" ht="25.5" x14ac:dyDescent="0.25">
      <c r="A76" s="129" t="s">
        <v>231</v>
      </c>
      <c r="B76" s="4"/>
      <c r="C76" s="4"/>
      <c r="D76" s="4"/>
      <c r="E76" s="4"/>
      <c r="F76" s="42"/>
    </row>
    <row r="77" spans="1:6" x14ac:dyDescent="0.25">
      <c r="A77" s="129"/>
      <c r="B77" s="4"/>
      <c r="C77" s="4"/>
      <c r="D77" s="4"/>
      <c r="E77" s="4"/>
      <c r="F77" s="42"/>
    </row>
    <row r="78" spans="1:6" x14ac:dyDescent="0.25">
      <c r="A78" s="73" t="s">
        <v>232</v>
      </c>
      <c r="B78" s="4"/>
      <c r="C78" s="4"/>
      <c r="D78" s="4"/>
      <c r="E78" s="4"/>
      <c r="F78" s="42"/>
    </row>
    <row r="79" spans="1:6" x14ac:dyDescent="0.25">
      <c r="A79" s="39"/>
      <c r="B79" s="4" t="s">
        <v>218</v>
      </c>
      <c r="C79" s="4"/>
      <c r="D79" s="4">
        <v>1.35</v>
      </c>
      <c r="E79" s="4">
        <v>0.97</v>
      </c>
      <c r="F79" s="42">
        <v>0.99</v>
      </c>
    </row>
    <row r="80" spans="1:6" x14ac:dyDescent="0.25">
      <c r="A80" s="39"/>
      <c r="B80" s="138" t="s">
        <v>265</v>
      </c>
      <c r="C80" s="4"/>
      <c r="D80" s="4">
        <v>1.46</v>
      </c>
      <c r="E80" s="4">
        <v>0</v>
      </c>
      <c r="F80" s="43">
        <v>3.8</v>
      </c>
    </row>
    <row r="81" spans="1:6" x14ac:dyDescent="0.25">
      <c r="A81" s="39"/>
      <c r="B81" s="4" t="s">
        <v>226</v>
      </c>
      <c r="C81" s="4"/>
      <c r="D81" s="4">
        <v>0</v>
      </c>
      <c r="E81" s="4">
        <v>0</v>
      </c>
      <c r="F81" s="42">
        <v>0</v>
      </c>
    </row>
    <row r="82" spans="1:6" x14ac:dyDescent="0.25">
      <c r="A82" s="39"/>
      <c r="B82" s="4" t="s">
        <v>227</v>
      </c>
      <c r="C82" s="4"/>
      <c r="D82" s="4">
        <v>0</v>
      </c>
      <c r="E82" s="4">
        <v>0</v>
      </c>
      <c r="F82" s="42">
        <v>12.96</v>
      </c>
    </row>
    <row r="83" spans="1:6" x14ac:dyDescent="0.25">
      <c r="A83" s="129" t="s">
        <v>233</v>
      </c>
      <c r="B83" s="4"/>
      <c r="C83" s="4"/>
      <c r="D83" s="4"/>
      <c r="E83" s="4"/>
      <c r="F83" s="42"/>
    </row>
    <row r="84" spans="1:6" ht="25.5" x14ac:dyDescent="0.25">
      <c r="A84" s="137" t="s">
        <v>264</v>
      </c>
      <c r="B84" s="4"/>
      <c r="C84" s="4"/>
      <c r="D84" s="4"/>
      <c r="E84" s="4"/>
      <c r="F84" s="42"/>
    </row>
    <row r="85" spans="1:6" x14ac:dyDescent="0.25">
      <c r="A85" s="73" t="s">
        <v>234</v>
      </c>
      <c r="B85" s="4"/>
      <c r="C85" s="4"/>
      <c r="D85" s="4"/>
      <c r="E85" s="4"/>
      <c r="F85" s="42"/>
    </row>
    <row r="86" spans="1:6" x14ac:dyDescent="0.25">
      <c r="A86" s="39"/>
      <c r="B86" s="4" t="s">
        <v>218</v>
      </c>
      <c r="C86" s="4"/>
      <c r="D86" s="4">
        <v>6.2E-2</v>
      </c>
      <c r="E86" s="4">
        <v>2.9000000000000001E-2</v>
      </c>
      <c r="F86" s="42">
        <v>1.9E-2</v>
      </c>
    </row>
    <row r="87" spans="1:6" x14ac:dyDescent="0.25">
      <c r="A87" s="39"/>
      <c r="B87" s="4" t="s">
        <v>225</v>
      </c>
      <c r="C87" s="4"/>
      <c r="D87" s="4">
        <v>1.6E-2</v>
      </c>
      <c r="E87" s="4">
        <v>8.0000000000000002E-3</v>
      </c>
      <c r="F87" s="42">
        <v>0</v>
      </c>
    </row>
    <row r="88" spans="1:6" x14ac:dyDescent="0.25">
      <c r="A88" s="39"/>
      <c r="B88" s="4" t="s">
        <v>226</v>
      </c>
      <c r="C88" s="4"/>
      <c r="D88" s="4">
        <v>0</v>
      </c>
      <c r="E88" s="4">
        <v>0</v>
      </c>
      <c r="F88" s="42">
        <v>0</v>
      </c>
    </row>
    <row r="89" spans="1:6" x14ac:dyDescent="0.25">
      <c r="A89" s="39"/>
      <c r="B89" s="4" t="s">
        <v>227</v>
      </c>
      <c r="C89" s="4"/>
      <c r="D89" s="4">
        <v>0</v>
      </c>
      <c r="E89" s="4">
        <v>0</v>
      </c>
      <c r="F89" s="42">
        <v>0</v>
      </c>
    </row>
    <row r="90" spans="1:6" x14ac:dyDescent="0.25">
      <c r="A90" s="129" t="s">
        <v>235</v>
      </c>
      <c r="B90" s="4"/>
      <c r="C90" s="4"/>
      <c r="D90" s="4"/>
      <c r="E90" s="4"/>
      <c r="F90" s="42"/>
    </row>
    <row r="91" spans="1:6" x14ac:dyDescent="0.25">
      <c r="A91" s="129"/>
      <c r="B91" s="4"/>
      <c r="C91" s="4"/>
      <c r="D91" s="4"/>
      <c r="E91" s="4"/>
      <c r="F91" s="42"/>
    </row>
    <row r="92" spans="1:6" x14ac:dyDescent="0.25">
      <c r="A92" s="73" t="s">
        <v>236</v>
      </c>
      <c r="B92" s="4"/>
      <c r="C92" s="4"/>
      <c r="D92" s="4"/>
      <c r="E92" s="4"/>
      <c r="F92" s="42"/>
    </row>
    <row r="93" spans="1:6" x14ac:dyDescent="0.25">
      <c r="A93" s="129"/>
      <c r="B93" s="4" t="s">
        <v>218</v>
      </c>
      <c r="C93" s="4" t="s">
        <v>74</v>
      </c>
      <c r="D93" s="132">
        <v>17565</v>
      </c>
      <c r="E93" s="132">
        <v>16677</v>
      </c>
      <c r="F93" s="133">
        <v>12825</v>
      </c>
    </row>
    <row r="94" spans="1:6" x14ac:dyDescent="0.25">
      <c r="A94" s="39"/>
      <c r="B94" s="4" t="s">
        <v>225</v>
      </c>
      <c r="C94" s="4" t="s">
        <v>74</v>
      </c>
      <c r="D94" s="111" t="s">
        <v>136</v>
      </c>
      <c r="E94" s="111" t="s">
        <v>136</v>
      </c>
      <c r="F94" s="134" t="s">
        <v>136</v>
      </c>
    </row>
    <row r="95" spans="1:6" x14ac:dyDescent="0.25">
      <c r="A95" s="39"/>
      <c r="B95" s="4" t="s">
        <v>226</v>
      </c>
      <c r="C95" s="4" t="s">
        <v>74</v>
      </c>
      <c r="D95" s="132">
        <v>1626</v>
      </c>
      <c r="E95" s="132">
        <v>1843</v>
      </c>
      <c r="F95" s="133">
        <v>1915</v>
      </c>
    </row>
    <row r="96" spans="1:6" x14ac:dyDescent="0.25">
      <c r="A96" s="39"/>
      <c r="B96" s="4" t="s">
        <v>227</v>
      </c>
      <c r="C96" s="4" t="s">
        <v>74</v>
      </c>
      <c r="D96" s="4">
        <v>187</v>
      </c>
      <c r="E96" s="4">
        <v>212</v>
      </c>
      <c r="F96" s="42">
        <v>209</v>
      </c>
    </row>
    <row r="97" spans="1:6" x14ac:dyDescent="0.25">
      <c r="A97" s="39"/>
      <c r="B97" s="4"/>
      <c r="C97" s="4"/>
      <c r="D97" s="4"/>
      <c r="E97" s="4"/>
      <c r="F97" s="42"/>
    </row>
    <row r="98" spans="1:6" x14ac:dyDescent="0.25">
      <c r="A98" s="73" t="s">
        <v>237</v>
      </c>
      <c r="B98" s="4" t="s">
        <v>218</v>
      </c>
      <c r="C98" s="4" t="s">
        <v>74</v>
      </c>
      <c r="D98" s="132">
        <v>5299</v>
      </c>
      <c r="E98" s="132">
        <v>4320</v>
      </c>
      <c r="F98" s="133">
        <v>4639</v>
      </c>
    </row>
    <row r="99" spans="1:6" x14ac:dyDescent="0.25">
      <c r="A99" s="39"/>
      <c r="B99" s="4" t="s">
        <v>225</v>
      </c>
      <c r="C99" s="4" t="s">
        <v>74</v>
      </c>
      <c r="D99" s="111" t="s">
        <v>108</v>
      </c>
      <c r="E99" s="111" t="s">
        <v>108</v>
      </c>
      <c r="F99" s="134" t="s">
        <v>108</v>
      </c>
    </row>
    <row r="100" spans="1:6" x14ac:dyDescent="0.25">
      <c r="A100" s="39"/>
      <c r="B100" s="4" t="s">
        <v>226</v>
      </c>
      <c r="C100" s="4" t="s">
        <v>74</v>
      </c>
      <c r="D100" s="4">
        <v>467</v>
      </c>
      <c r="E100" s="4">
        <v>513</v>
      </c>
      <c r="F100" s="42">
        <v>676</v>
      </c>
    </row>
    <row r="101" spans="1:6" x14ac:dyDescent="0.25">
      <c r="A101" s="39"/>
      <c r="B101" s="4" t="s">
        <v>227</v>
      </c>
      <c r="C101" s="4" t="s">
        <v>74</v>
      </c>
      <c r="D101" s="4">
        <v>809</v>
      </c>
      <c r="E101" s="4">
        <v>469</v>
      </c>
      <c r="F101" s="42">
        <v>490</v>
      </c>
    </row>
    <row r="102" spans="1:6" x14ac:dyDescent="0.25">
      <c r="A102" s="39"/>
      <c r="B102" s="4"/>
      <c r="C102" s="4"/>
      <c r="D102" s="4"/>
      <c r="E102" s="4"/>
      <c r="F102" s="42"/>
    </row>
    <row r="103" spans="1:6" ht="38.25" x14ac:dyDescent="0.25">
      <c r="A103" s="131" t="s">
        <v>238</v>
      </c>
      <c r="B103" s="5"/>
      <c r="C103" s="5"/>
      <c r="D103" s="5"/>
      <c r="E103" s="5"/>
      <c r="F103" s="34"/>
    </row>
    <row r="104" spans="1:6" x14ac:dyDescent="0.25">
      <c r="A104" s="135"/>
      <c r="B104" s="1"/>
    </row>
    <row r="105" spans="1:6" x14ac:dyDescent="0.25">
      <c r="A105" s="19" t="s">
        <v>239</v>
      </c>
      <c r="B105" s="2"/>
      <c r="C105" s="2"/>
      <c r="D105" s="2"/>
      <c r="E105" s="2"/>
      <c r="F105" s="2"/>
    </row>
    <row r="106" spans="1:6" x14ac:dyDescent="0.25">
      <c r="A106" s="33" t="s">
        <v>240</v>
      </c>
      <c r="B106" s="8" t="s">
        <v>4</v>
      </c>
      <c r="C106" s="3" t="s">
        <v>74</v>
      </c>
      <c r="D106" s="8">
        <v>154</v>
      </c>
      <c r="E106" s="8">
        <v>257</v>
      </c>
      <c r="F106" s="21">
        <v>295</v>
      </c>
    </row>
    <row r="107" spans="1:6" x14ac:dyDescent="0.25">
      <c r="A107" s="74"/>
      <c r="B107" s="11"/>
      <c r="C107" s="11"/>
      <c r="D107" s="11"/>
      <c r="E107" s="11"/>
      <c r="F107" s="65"/>
    </row>
    <row r="108" spans="1:6" x14ac:dyDescent="0.25">
      <c r="A108" s="130" t="s">
        <v>262</v>
      </c>
      <c r="B108" s="4" t="s">
        <v>4</v>
      </c>
      <c r="C108" s="11" t="s">
        <v>69</v>
      </c>
      <c r="D108" s="11">
        <v>34.299999999999997</v>
      </c>
      <c r="E108" s="11">
        <v>39.299999999999997</v>
      </c>
      <c r="F108" s="42">
        <v>54.1</v>
      </c>
    </row>
    <row r="109" spans="1:6" x14ac:dyDescent="0.25">
      <c r="A109" s="136" t="s">
        <v>263</v>
      </c>
      <c r="B109" s="11"/>
      <c r="C109" s="11"/>
      <c r="D109" s="11"/>
      <c r="E109" s="11"/>
      <c r="F109" s="65"/>
    </row>
    <row r="110" spans="1:6" x14ac:dyDescent="0.25">
      <c r="A110" s="75" t="s">
        <v>241</v>
      </c>
      <c r="B110" s="5" t="s">
        <v>189</v>
      </c>
      <c r="C110" s="15" t="s">
        <v>69</v>
      </c>
      <c r="D110" s="5">
        <v>27.7</v>
      </c>
      <c r="E110" s="5">
        <v>28.8</v>
      </c>
      <c r="F110" s="34">
        <v>39.5</v>
      </c>
    </row>
    <row r="111" spans="1:6" x14ac:dyDescent="0.25">
      <c r="A111" s="135"/>
      <c r="B111" s="1"/>
    </row>
    <row r="112" spans="1:6" s="32" customFormat="1" x14ac:dyDescent="0.25">
      <c r="A112" s="19" t="s">
        <v>145</v>
      </c>
      <c r="B112" s="86"/>
      <c r="C112" s="2"/>
      <c r="D112" s="2"/>
      <c r="E112" s="2"/>
      <c r="F112" s="2"/>
    </row>
    <row r="113" spans="1:6" s="32" customFormat="1" ht="20.100000000000001" customHeight="1" x14ac:dyDescent="0.25">
      <c r="A113" s="36" t="s">
        <v>242</v>
      </c>
      <c r="B113" s="140" t="s">
        <v>243</v>
      </c>
      <c r="C113" s="140"/>
      <c r="D113" s="140"/>
      <c r="E113" s="140"/>
      <c r="F113" s="141"/>
    </row>
    <row r="114" spans="1:6" s="32" customFormat="1" ht="20.100000000000001" customHeight="1" x14ac:dyDescent="0.25">
      <c r="A114" s="67" t="s">
        <v>244</v>
      </c>
      <c r="B114" s="142" t="s">
        <v>245</v>
      </c>
      <c r="C114" s="142"/>
      <c r="D114" s="142"/>
      <c r="E114" s="142"/>
      <c r="F114" s="143"/>
    </row>
    <row r="115" spans="1:6" s="32" customFormat="1" ht="20.100000000000001" customHeight="1" x14ac:dyDescent="0.25">
      <c r="A115" s="69" t="s">
        <v>112</v>
      </c>
      <c r="B115" s="144" t="s">
        <v>246</v>
      </c>
      <c r="C115" s="144"/>
      <c r="D115" s="144"/>
      <c r="E115" s="144"/>
      <c r="F115" s="145"/>
    </row>
    <row r="116" spans="1:6" x14ac:dyDescent="0.25">
      <c r="B116" s="32"/>
    </row>
    <row r="117" spans="1:6" x14ac:dyDescent="0.25">
      <c r="A117" s="19" t="s">
        <v>78</v>
      </c>
      <c r="B117" s="10"/>
      <c r="C117" s="10"/>
      <c r="D117" s="10"/>
      <c r="E117" s="10"/>
      <c r="F117" s="2"/>
    </row>
    <row r="118" spans="1:6" ht="33" customHeight="1" x14ac:dyDescent="0.25">
      <c r="A118" s="36" t="s">
        <v>247</v>
      </c>
      <c r="B118" s="148" t="s">
        <v>248</v>
      </c>
      <c r="C118" s="148"/>
      <c r="D118" s="148"/>
      <c r="E118" s="148"/>
      <c r="F118" s="149"/>
    </row>
    <row r="119" spans="1:6" x14ac:dyDescent="0.25">
      <c r="A119" s="39" t="s">
        <v>109</v>
      </c>
      <c r="B119" s="146"/>
      <c r="C119" s="146"/>
      <c r="D119" s="146"/>
      <c r="E119" s="146"/>
      <c r="F119" s="147"/>
    </row>
    <row r="120" spans="1:6" x14ac:dyDescent="0.25">
      <c r="A120" s="39"/>
      <c r="B120" s="82"/>
      <c r="C120" s="4"/>
      <c r="D120" s="4"/>
      <c r="E120" s="4"/>
      <c r="F120" s="65"/>
    </row>
    <row r="121" spans="1:6" ht="16.5" customHeight="1" x14ac:dyDescent="0.25">
      <c r="A121" s="73" t="s">
        <v>249</v>
      </c>
      <c r="B121" s="146" t="s">
        <v>250</v>
      </c>
      <c r="C121" s="146"/>
      <c r="D121" s="146"/>
      <c r="E121" s="146"/>
      <c r="F121" s="147"/>
    </row>
    <row r="122" spans="1:6" x14ac:dyDescent="0.25">
      <c r="A122" s="63" t="s">
        <v>110</v>
      </c>
      <c r="B122" s="158"/>
      <c r="C122" s="158"/>
      <c r="D122" s="158"/>
      <c r="E122" s="158"/>
      <c r="F122" s="159"/>
    </row>
  </sheetData>
  <mergeCells count="5">
    <mergeCell ref="B113:F113"/>
    <mergeCell ref="B114:F114"/>
    <mergeCell ref="B115:F115"/>
    <mergeCell ref="B121:F122"/>
    <mergeCell ref="B118:F119"/>
  </mergeCells>
  <hyperlinks>
    <hyperlink ref="B114" r:id="rId1"/>
    <hyperlink ref="B113" r:id="rId2"/>
    <hyperlink ref="B115"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Climate and environment</vt:lpstr>
      <vt:lpstr>Energy Efficiency</vt:lpstr>
      <vt:lpstr>Corporate governance</vt:lpstr>
      <vt:lpstr>Social responsibility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2022-08-05T12:55:22Z</dcterms:created>
  <dcterms:modified xsi:type="dcterms:W3CDTF">2022-08-05T13:31:58Z</dcterms:modified>
</cp:coreProperties>
</file>